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seiry\Documents\2021HPデータ\"/>
    </mc:Choice>
  </mc:AlternateContent>
  <xr:revisionPtr revIDLastSave="0" documentId="13_ncr:1_{D49CB15B-4653-43A6-82DA-6CDBAEACAE82}" xr6:coauthVersionLast="47" xr6:coauthVersionMax="47" xr10:uidLastSave="{00000000-0000-0000-0000-000000000000}"/>
  <bookViews>
    <workbookView xWindow="-120" yWindow="-120" windowWidth="29040" windowHeight="15990" tabRatio="703" xr2:uid="{00000000-000D-0000-FFFF-FFFF00000000}"/>
  </bookViews>
  <sheets>
    <sheet name="R6財産目録" sheetId="48" r:id="rId1"/>
    <sheet name="貸借対照表 " sheetId="29" r:id="rId2"/>
    <sheet name="法人　資金" sheetId="32" r:id="rId3"/>
    <sheet name="法人　事業活動" sheetId="33" r:id="rId4"/>
    <sheet name="法人注記" sheetId="49" r:id="rId5"/>
    <sheet name="監査報告" sheetId="53" r:id="rId6"/>
    <sheet name="資金収支明細書" sheetId="4" r:id="rId7"/>
  </sheets>
  <definedNames>
    <definedName name="_xlnm.Print_Area" localSheetId="6">資金収支明細書!$A$1:$AB$39</definedName>
    <definedName name="_xlnm.Print_Area" localSheetId="1">'貸借対照表 '!$A$1:$F$50</definedName>
    <definedName name="_xlnm.Print_Area" localSheetId="2">'法人　資金'!$A$1:$F$42</definedName>
    <definedName name="_xlnm.Print_Area" localSheetId="3">'法人　事業活動'!$A$1:$F$44</definedName>
    <definedName name="_xlnm.Print_Area" localSheetId="4">法人注記!$A$1:$I$130</definedName>
    <definedName name="_xlnm.Print_Titles" localSheetId="6">資金収支明細書!$A:$D</definedName>
    <definedName name="_xlnm.Print_Titles" localSheetId="2">'法人　資金'!$A:$C</definedName>
    <definedName name="_xlnm.Print_Titles" localSheetId="3">'法人　事業活動'!$A:$C</definedName>
  </definedNames>
  <calcPr calcId="191029"/>
</workbook>
</file>

<file path=xl/calcChain.xml><?xml version="1.0" encoding="utf-8"?>
<calcChain xmlns="http://schemas.openxmlformats.org/spreadsheetml/2006/main">
  <c r="I108" i="48" l="1"/>
  <c r="I106" i="29"/>
  <c r="I106" i="32"/>
  <c r="I106" i="33"/>
  <c r="I106" i="49"/>
  <c r="I106" i="4"/>
  <c r="I106" i="48"/>
  <c r="F29" i="32" l="1"/>
  <c r="E5" i="29"/>
  <c r="E48" i="29" l="1"/>
  <c r="D48" i="29"/>
  <c r="D34" i="29"/>
  <c r="D6" i="29"/>
  <c r="I177" i="48"/>
  <c r="I121" i="48"/>
  <c r="F20" i="33" l="1"/>
  <c r="T35" i="4"/>
  <c r="U34" i="4"/>
  <c r="AA37" i="4"/>
  <c r="I136" i="48" l="1"/>
  <c r="I33" i="48"/>
  <c r="I10" i="48" l="1"/>
  <c r="H88" i="49"/>
  <c r="F89" i="49"/>
  <c r="E21" i="32"/>
  <c r="F32" i="29"/>
  <c r="D5" i="29"/>
  <c r="F11" i="29"/>
  <c r="K23" i="4"/>
  <c r="I154" i="48" l="1"/>
  <c r="F6" i="29" l="1"/>
  <c r="D14" i="29"/>
  <c r="E14" i="29"/>
  <c r="F41" i="29"/>
  <c r="E17" i="29"/>
  <c r="E13" i="29" l="1"/>
  <c r="H87" i="49" l="1"/>
  <c r="H89" i="49" s="1"/>
  <c r="D70" i="32" l="1"/>
  <c r="D67" i="32"/>
  <c r="D64" i="32"/>
  <c r="D61" i="32"/>
  <c r="D56" i="32"/>
  <c r="D52" i="32"/>
  <c r="T8" i="4"/>
  <c r="I23" i="4"/>
  <c r="I3" i="4"/>
  <c r="H3" i="4"/>
  <c r="I68" i="49" l="1"/>
  <c r="I75" i="48" l="1"/>
  <c r="I73" i="48"/>
  <c r="I71" i="48"/>
  <c r="I69" i="48"/>
  <c r="I67" i="48"/>
  <c r="I65" i="48"/>
  <c r="I63" i="48"/>
  <c r="I162" i="48"/>
  <c r="I45" i="48"/>
  <c r="L3" i="4" l="1"/>
  <c r="O3" i="4" s="1"/>
  <c r="R3" i="4" s="1"/>
  <c r="U3" i="4" s="1"/>
  <c r="X3" i="4" s="1"/>
  <c r="AA3" i="4" s="1"/>
  <c r="K3" i="4"/>
  <c r="N3" i="4" s="1"/>
  <c r="Q3" i="4" s="1"/>
  <c r="T3" i="4" s="1"/>
  <c r="W3" i="4" s="1"/>
  <c r="Z3" i="4" s="1"/>
  <c r="M1" i="4"/>
  <c r="S1" i="4" s="1"/>
  <c r="Y1" i="4" s="1"/>
  <c r="F106" i="49" l="1"/>
  <c r="H104" i="49"/>
  <c r="F95" i="49"/>
  <c r="F96" i="49" s="1"/>
  <c r="I69" i="49"/>
  <c r="H69" i="49"/>
  <c r="G69" i="49"/>
  <c r="F69" i="49"/>
  <c r="H106" i="49" l="1"/>
  <c r="E42" i="33" l="1"/>
  <c r="D34" i="33" s="1"/>
  <c r="F38" i="33" l="1"/>
  <c r="F37" i="33"/>
  <c r="F36" i="33"/>
  <c r="F26" i="33"/>
  <c r="AA31" i="4" l="1"/>
  <c r="AA30" i="4"/>
  <c r="AA29" i="4"/>
  <c r="AA27" i="4"/>
  <c r="AA26" i="4"/>
  <c r="AA25" i="4"/>
  <c r="AA22" i="4"/>
  <c r="AA21" i="4"/>
  <c r="AA20" i="4"/>
  <c r="AA18" i="4"/>
  <c r="AA17" i="4"/>
  <c r="AA16" i="4"/>
  <c r="AA13" i="4"/>
  <c r="AA12" i="4"/>
  <c r="AA11" i="4"/>
  <c r="AA10" i="4"/>
  <c r="AA9" i="4"/>
  <c r="AA7" i="4"/>
  <c r="AA6" i="4"/>
  <c r="AA5" i="4"/>
  <c r="AA4" i="4"/>
  <c r="Z31" i="4"/>
  <c r="Z30" i="4"/>
  <c r="Z29" i="4"/>
  <c r="E28" i="32" s="1"/>
  <c r="Z27" i="4"/>
  <c r="E25" i="32" s="1"/>
  <c r="Z26" i="4"/>
  <c r="Z25" i="4"/>
  <c r="Z22" i="4"/>
  <c r="Z21" i="4"/>
  <c r="E20" i="32" s="1"/>
  <c r="Z20" i="4"/>
  <c r="Z18" i="4"/>
  <c r="E18" i="32" s="1"/>
  <c r="Z17" i="4"/>
  <c r="Z16" i="4"/>
  <c r="E17" i="32" s="1"/>
  <c r="Z13" i="4"/>
  <c r="Z12" i="4"/>
  <c r="Z11" i="4"/>
  <c r="E11" i="32" s="1"/>
  <c r="Z10" i="4"/>
  <c r="E10" i="32" s="1"/>
  <c r="Z9" i="4"/>
  <c r="E9" i="32" s="1"/>
  <c r="Z7" i="4"/>
  <c r="E7" i="32" s="1"/>
  <c r="Z6" i="4"/>
  <c r="E6" i="32" s="1"/>
  <c r="Z5" i="4"/>
  <c r="E5" i="32" s="1"/>
  <c r="Z4" i="4"/>
  <c r="G95" i="49"/>
  <c r="H95" i="49" s="1"/>
  <c r="H94" i="49"/>
  <c r="H93" i="49"/>
  <c r="H92" i="49"/>
  <c r="H91" i="49"/>
  <c r="G89" i="49"/>
  <c r="E19" i="32" l="1"/>
  <c r="E24" i="32"/>
  <c r="AC4" i="4"/>
  <c r="E4" i="32"/>
  <c r="G96" i="49"/>
  <c r="H96" i="49" s="1"/>
  <c r="G58" i="48"/>
  <c r="I59" i="48" l="1"/>
  <c r="I60" i="48"/>
  <c r="F30" i="33" l="1"/>
  <c r="X32" i="4" l="1"/>
  <c r="X28" i="4"/>
  <c r="X23" i="4"/>
  <c r="X19" i="4"/>
  <c r="X14" i="4"/>
  <c r="X8" i="4"/>
  <c r="U32" i="4"/>
  <c r="U28" i="4"/>
  <c r="U23" i="4"/>
  <c r="U19" i="4"/>
  <c r="U14" i="4"/>
  <c r="U8" i="4"/>
  <c r="R32" i="4"/>
  <c r="R28" i="4"/>
  <c r="R23" i="4"/>
  <c r="R24" i="4" s="1"/>
  <c r="R19" i="4"/>
  <c r="R14" i="4"/>
  <c r="R8" i="4"/>
  <c r="O32" i="4"/>
  <c r="O28" i="4"/>
  <c r="O23" i="4"/>
  <c r="O19" i="4"/>
  <c r="O14" i="4"/>
  <c r="O8" i="4"/>
  <c r="L32" i="4"/>
  <c r="L28" i="4"/>
  <c r="L19" i="4"/>
  <c r="L14" i="4"/>
  <c r="L8" i="4"/>
  <c r="I32" i="4"/>
  <c r="I28" i="4"/>
  <c r="I19" i="4"/>
  <c r="I14" i="4"/>
  <c r="I8" i="4"/>
  <c r="F14" i="4"/>
  <c r="F8" i="4"/>
  <c r="E8" i="32"/>
  <c r="X35" i="4" l="1"/>
  <c r="L34" i="4"/>
  <c r="U33" i="4"/>
  <c r="U35" i="4"/>
  <c r="O15" i="4"/>
  <c r="I33" i="4"/>
  <c r="I34" i="4"/>
  <c r="X33" i="4"/>
  <c r="X15" i="4"/>
  <c r="U15" i="4"/>
  <c r="R15" i="4"/>
  <c r="O33" i="4"/>
  <c r="O35" i="4"/>
  <c r="L35" i="4"/>
  <c r="L33" i="4"/>
  <c r="L24" i="4"/>
  <c r="R35" i="4"/>
  <c r="R33" i="4"/>
  <c r="I24" i="4"/>
  <c r="O24" i="4"/>
  <c r="X24" i="4"/>
  <c r="L15" i="4"/>
  <c r="U24" i="4"/>
  <c r="X34" i="4"/>
  <c r="R34" i="4"/>
  <c r="O34" i="4"/>
  <c r="AA19" i="4"/>
  <c r="AA23" i="4"/>
  <c r="AA28" i="4"/>
  <c r="I15" i="4"/>
  <c r="I35" i="4"/>
  <c r="AA32" i="4"/>
  <c r="AA8" i="4"/>
  <c r="AE9" i="4" s="1"/>
  <c r="AA14" i="4"/>
  <c r="E31" i="33"/>
  <c r="E28" i="33"/>
  <c r="E22" i="33"/>
  <c r="E18" i="33"/>
  <c r="E14" i="33"/>
  <c r="E7" i="33"/>
  <c r="E43" i="29"/>
  <c r="E38" i="29"/>
  <c r="E34" i="29"/>
  <c r="E29" i="29"/>
  <c r="A148" i="48"/>
  <c r="A114" i="48"/>
  <c r="A78" i="48"/>
  <c r="A40" i="48"/>
  <c r="E23" i="33" l="1"/>
  <c r="E15" i="33"/>
  <c r="E37" i="29"/>
  <c r="E32" i="33"/>
  <c r="AA24" i="4"/>
  <c r="AA34" i="4"/>
  <c r="AA33" i="4"/>
  <c r="AA35" i="4"/>
  <c r="AA15" i="4"/>
  <c r="E49" i="29" l="1"/>
  <c r="E24" i="33"/>
  <c r="E33" i="33" s="1"/>
  <c r="F21" i="32" l="1"/>
  <c r="D17" i="29" l="1"/>
  <c r="D13" i="29" s="1"/>
  <c r="D28" i="29" s="1"/>
  <c r="I170" i="48" l="1"/>
  <c r="I176" i="48" s="1"/>
  <c r="I129" i="48"/>
  <c r="I143" i="48" s="1"/>
  <c r="I99" i="48"/>
  <c r="I92" i="48"/>
  <c r="I83" i="48"/>
  <c r="I58" i="48"/>
  <c r="H58" i="48"/>
  <c r="I55" i="48"/>
  <c r="I54" i="48" s="1"/>
  <c r="I26" i="48"/>
  <c r="I21" i="48"/>
  <c r="I24" i="48" l="1"/>
  <c r="I50" i="48" s="1"/>
  <c r="I61" i="48"/>
  <c r="I109" i="48" l="1"/>
  <c r="I110" i="48" s="1"/>
  <c r="G27" i="4"/>
  <c r="F19" i="4" l="1"/>
  <c r="F23" i="4"/>
  <c r="F28" i="4"/>
  <c r="F32" i="4"/>
  <c r="F24" i="4" l="1"/>
  <c r="F15" i="4"/>
  <c r="V11" i="4" l="1"/>
  <c r="F25" i="33" l="1"/>
  <c r="F31" i="29" l="1"/>
  <c r="F23" i="29"/>
  <c r="F35" i="29"/>
  <c r="E22" i="32" l="1"/>
  <c r="D22" i="32"/>
  <c r="W32" i="4" l="1"/>
  <c r="Y21" i="4" l="1"/>
  <c r="V21" i="4"/>
  <c r="S21" i="4"/>
  <c r="P21" i="4"/>
  <c r="M21" i="4"/>
  <c r="J21" i="4"/>
  <c r="G21" i="4"/>
  <c r="AB21" i="4" l="1"/>
  <c r="E28" i="29" l="1"/>
  <c r="H32" i="4" l="1"/>
  <c r="J25" i="4" l="1"/>
  <c r="G25" i="4"/>
  <c r="W23" i="4"/>
  <c r="T23" i="4"/>
  <c r="Q23" i="4"/>
  <c r="N23" i="4"/>
  <c r="H23" i="4"/>
  <c r="F25" i="32"/>
  <c r="AB7" i="4" l="1"/>
  <c r="AB5" i="4"/>
  <c r="AB4" i="4"/>
  <c r="AB12" i="4"/>
  <c r="AB16" i="4"/>
  <c r="AB18" i="4"/>
  <c r="AB26" i="4"/>
  <c r="AB29" i="4"/>
  <c r="AB31" i="4"/>
  <c r="AB9" i="4"/>
  <c r="AB11" i="4"/>
  <c r="AB17" i="4"/>
  <c r="AB20" i="4"/>
  <c r="Z32" i="4"/>
  <c r="Z19" i="4"/>
  <c r="Z23" i="4"/>
  <c r="AB13" i="4"/>
  <c r="AB27" i="4"/>
  <c r="AB30" i="4"/>
  <c r="AB25" i="4"/>
  <c r="Z28" i="4"/>
  <c r="Z14" i="4"/>
  <c r="AB6" i="4"/>
  <c r="AB10" i="4"/>
  <c r="AB22" i="4"/>
  <c r="Z8" i="4"/>
  <c r="AC9" i="4" l="1"/>
  <c r="AD9" i="4"/>
  <c r="Z34" i="4"/>
  <c r="AB19" i="4"/>
  <c r="Z24" i="4"/>
  <c r="AB28" i="4"/>
  <c r="AB32" i="4"/>
  <c r="AB23" i="4"/>
  <c r="Z35" i="4"/>
  <c r="Z33" i="4"/>
  <c r="AB14" i="4"/>
  <c r="Z15" i="4"/>
  <c r="AB8" i="4"/>
  <c r="Z36" i="4" l="1"/>
  <c r="AB24" i="4"/>
  <c r="AB35" i="4"/>
  <c r="AB33" i="4"/>
  <c r="AB15" i="4"/>
  <c r="AA36" i="4"/>
  <c r="AB34" i="4"/>
  <c r="AB36" i="4" l="1"/>
  <c r="F28" i="32" l="1"/>
  <c r="E30" i="32"/>
  <c r="E27" i="32"/>
  <c r="E15" i="32"/>
  <c r="D31" i="33"/>
  <c r="F29" i="33"/>
  <c r="D28" i="33"/>
  <c r="D22" i="33"/>
  <c r="F19" i="33"/>
  <c r="F17" i="33"/>
  <c r="F16" i="33"/>
  <c r="D18" i="33"/>
  <c r="F13" i="33"/>
  <c r="F12" i="33"/>
  <c r="F11" i="33"/>
  <c r="F10" i="33"/>
  <c r="F9" i="33"/>
  <c r="F8" i="33"/>
  <c r="D14" i="33"/>
  <c r="F6" i="33"/>
  <c r="F5" i="33"/>
  <c r="F4" i="33"/>
  <c r="D7" i="33"/>
  <c r="F28" i="33" l="1"/>
  <c r="E34" i="32"/>
  <c r="E16" i="32"/>
  <c r="E23" i="32"/>
  <c r="E31" i="32"/>
  <c r="E33" i="32"/>
  <c r="F31" i="33"/>
  <c r="D23" i="33"/>
  <c r="F23" i="33" s="1"/>
  <c r="F18" i="33"/>
  <c r="F22" i="33"/>
  <c r="E35" i="32" l="1"/>
  <c r="G17" i="4"/>
  <c r="G31" i="4"/>
  <c r="G30" i="4"/>
  <c r="S26" i="4"/>
  <c r="P26" i="4"/>
  <c r="M26" i="4"/>
  <c r="P30" i="4"/>
  <c r="S30" i="4"/>
  <c r="V30" i="4"/>
  <c r="Y30" i="4"/>
  <c r="V26" i="4"/>
  <c r="Y26" i="4"/>
  <c r="Y17" i="4"/>
  <c r="V17" i="4"/>
  <c r="S17" i="4"/>
  <c r="P17" i="4"/>
  <c r="M17" i="4"/>
  <c r="M30" i="4" l="1"/>
  <c r="J17" i="4"/>
  <c r="J30" i="4"/>
  <c r="J26" i="4"/>
  <c r="G26" i="4"/>
  <c r="F44" i="29" l="1"/>
  <c r="F27" i="29"/>
  <c r="D32" i="33" l="1"/>
  <c r="D15" i="33"/>
  <c r="D24" i="33" l="1"/>
  <c r="D33" i="33" s="1"/>
  <c r="F32" i="33"/>
  <c r="F14" i="33"/>
  <c r="F7" i="33"/>
  <c r="F32" i="32"/>
  <c r="D30" i="32"/>
  <c r="D27" i="32"/>
  <c r="F24" i="32"/>
  <c r="F20" i="32"/>
  <c r="D19" i="32"/>
  <c r="F18" i="32"/>
  <c r="F17" i="32"/>
  <c r="D15" i="32"/>
  <c r="F14" i="32"/>
  <c r="F12" i="32"/>
  <c r="F11" i="32"/>
  <c r="F10" i="32"/>
  <c r="F9" i="32"/>
  <c r="D8" i="32"/>
  <c r="F7" i="32"/>
  <c r="F6" i="32"/>
  <c r="F5" i="32"/>
  <c r="F4" i="32"/>
  <c r="F24" i="33" l="1"/>
  <c r="D34" i="32"/>
  <c r="D33" i="32"/>
  <c r="F33" i="32" s="1"/>
  <c r="F30" i="32"/>
  <c r="D23" i="32"/>
  <c r="F23" i="32" s="1"/>
  <c r="F22" i="32"/>
  <c r="D31" i="32"/>
  <c r="F15" i="33"/>
  <c r="F8" i="32"/>
  <c r="F15" i="32"/>
  <c r="F19" i="32"/>
  <c r="F27" i="32"/>
  <c r="D16" i="32"/>
  <c r="D35" i="33" l="1"/>
  <c r="D42" i="33" s="1"/>
  <c r="F33" i="33"/>
  <c r="F31" i="32"/>
  <c r="D35" i="32"/>
  <c r="D37" i="32" s="1"/>
  <c r="F34" i="32"/>
  <c r="F16" i="32"/>
  <c r="F42" i="33" l="1"/>
  <c r="F35" i="32"/>
  <c r="F40" i="29" l="1"/>
  <c r="F39" i="29"/>
  <c r="F10" i="29"/>
  <c r="F8" i="29"/>
  <c r="F7" i="29"/>
  <c r="D38" i="29"/>
  <c r="F25" i="29"/>
  <c r="F47" i="29"/>
  <c r="F46" i="29"/>
  <c r="F34" i="29"/>
  <c r="F30" i="29"/>
  <c r="F12" i="29"/>
  <c r="F9" i="29"/>
  <c r="Y20" i="4"/>
  <c r="V20" i="4"/>
  <c r="S20" i="4"/>
  <c r="P20" i="4"/>
  <c r="M20" i="4"/>
  <c r="J20" i="4"/>
  <c r="G20" i="4"/>
  <c r="Y12" i="4"/>
  <c r="V12" i="4"/>
  <c r="S12" i="4"/>
  <c r="P12" i="4"/>
  <c r="M12" i="4"/>
  <c r="J12" i="4"/>
  <c r="G12" i="4"/>
  <c r="Y6" i="4"/>
  <c r="V6" i="4"/>
  <c r="S6" i="4"/>
  <c r="P6" i="4"/>
  <c r="M6" i="4"/>
  <c r="J6" i="4"/>
  <c r="G6" i="4"/>
  <c r="F5" i="29" l="1"/>
  <c r="D43" i="29"/>
  <c r="D29" i="29"/>
  <c r="D37" i="29" s="1"/>
  <c r="D49" i="29" s="1"/>
  <c r="F24" i="29"/>
  <c r="F14" i="29"/>
  <c r="F21" i="29"/>
  <c r="F33" i="29"/>
  <c r="F45" i="29"/>
  <c r="F22" i="29"/>
  <c r="F26" i="29"/>
  <c r="F15" i="29"/>
  <c r="F16" i="29"/>
  <c r="F19" i="29"/>
  <c r="F36" i="29"/>
  <c r="F18" i="29"/>
  <c r="F20" i="29"/>
  <c r="F38" i="29"/>
  <c r="Y10" i="4"/>
  <c r="V10" i="4"/>
  <c r="S10" i="4"/>
  <c r="P10" i="4"/>
  <c r="M10" i="4"/>
  <c r="J10" i="4"/>
  <c r="G10" i="4"/>
  <c r="F29" i="29" l="1"/>
  <c r="F43" i="29"/>
  <c r="F48" i="29"/>
  <c r="F13" i="29"/>
  <c r="F17" i="29"/>
  <c r="F28" i="29" l="1"/>
  <c r="F37" i="29"/>
  <c r="F49" i="29"/>
  <c r="H14" i="4" l="1"/>
  <c r="J14" i="4" s="1"/>
  <c r="Q32" i="4"/>
  <c r="S31" i="4"/>
  <c r="S29" i="4"/>
  <c r="Q28" i="4"/>
  <c r="S27" i="4"/>
  <c r="S25" i="4"/>
  <c r="S22" i="4"/>
  <c r="Q19" i="4"/>
  <c r="S19" i="4" s="1"/>
  <c r="S18" i="4"/>
  <c r="S16" i="4"/>
  <c r="Q14" i="4"/>
  <c r="S13" i="4"/>
  <c r="S11" i="4"/>
  <c r="S9" i="4"/>
  <c r="Q8" i="4"/>
  <c r="S8" i="4" s="1"/>
  <c r="S7" i="4"/>
  <c r="S5" i="4"/>
  <c r="S4" i="4"/>
  <c r="F35" i="4"/>
  <c r="Y31" i="4"/>
  <c r="V31" i="4"/>
  <c r="P31" i="4"/>
  <c r="M31" i="4"/>
  <c r="J31" i="4"/>
  <c r="Y29" i="4"/>
  <c r="V29" i="4"/>
  <c r="P29" i="4"/>
  <c r="M29" i="4"/>
  <c r="J29" i="4"/>
  <c r="G29" i="4"/>
  <c r="H8" i="4"/>
  <c r="H19" i="4"/>
  <c r="J19" i="4" s="1"/>
  <c r="H28" i="4"/>
  <c r="J28" i="4" s="1"/>
  <c r="K8" i="4"/>
  <c r="K19" i="4"/>
  <c r="M19" i="4" s="1"/>
  <c r="K28" i="4"/>
  <c r="M28" i="4" s="1"/>
  <c r="K14" i="4"/>
  <c r="K32" i="4"/>
  <c r="N8" i="4"/>
  <c r="P8" i="4" s="1"/>
  <c r="N19" i="4"/>
  <c r="P19" i="4" s="1"/>
  <c r="N28" i="4"/>
  <c r="P28" i="4" s="1"/>
  <c r="N14" i="4"/>
  <c r="P23" i="4"/>
  <c r="N32" i="4"/>
  <c r="P32" i="4" s="1"/>
  <c r="V8" i="4"/>
  <c r="T19" i="4"/>
  <c r="T28" i="4"/>
  <c r="T14" i="4"/>
  <c r="V23" i="4"/>
  <c r="T32" i="4"/>
  <c r="V32" i="4" s="1"/>
  <c r="W8" i="4"/>
  <c r="Y8" i="4" s="1"/>
  <c r="W19" i="4"/>
  <c r="W28" i="4"/>
  <c r="Y28" i="4" s="1"/>
  <c r="W14" i="4"/>
  <c r="E8" i="4"/>
  <c r="E19" i="4"/>
  <c r="E28" i="4"/>
  <c r="E14" i="4"/>
  <c r="E23" i="4"/>
  <c r="E32" i="4"/>
  <c r="Y27" i="4"/>
  <c r="Y25" i="4"/>
  <c r="Y22" i="4"/>
  <c r="Y18" i="4"/>
  <c r="Y16" i="4"/>
  <c r="Y13" i="4"/>
  <c r="Y11" i="4"/>
  <c r="Y9" i="4"/>
  <c r="Y7" i="4"/>
  <c r="Y5" i="4"/>
  <c r="Y4" i="4"/>
  <c r="V27" i="4"/>
  <c r="V25" i="4"/>
  <c r="V22" i="4"/>
  <c r="V18" i="4"/>
  <c r="V16" i="4"/>
  <c r="V13" i="4"/>
  <c r="V9" i="4"/>
  <c r="V7" i="4"/>
  <c r="V5" i="4"/>
  <c r="V4" i="4"/>
  <c r="P27" i="4"/>
  <c r="P25" i="4"/>
  <c r="P22" i="4"/>
  <c r="P18" i="4"/>
  <c r="P16" i="4"/>
  <c r="P13" i="4"/>
  <c r="P11" i="4"/>
  <c r="P9" i="4"/>
  <c r="P7" i="4"/>
  <c r="P5" i="4"/>
  <c r="P4" i="4"/>
  <c r="M27" i="4"/>
  <c r="M25" i="4"/>
  <c r="M22" i="4"/>
  <c r="M18" i="4"/>
  <c r="M16" i="4"/>
  <c r="M13" i="4"/>
  <c r="M11" i="4"/>
  <c r="M9" i="4"/>
  <c r="M7" i="4"/>
  <c r="M5" i="4"/>
  <c r="M4" i="4"/>
  <c r="J32" i="4"/>
  <c r="J27" i="4"/>
  <c r="J22" i="4"/>
  <c r="J18" i="4"/>
  <c r="J16" i="4"/>
  <c r="J13" i="4"/>
  <c r="J11" i="4"/>
  <c r="J9" i="4"/>
  <c r="J7" i="4"/>
  <c r="J5" i="4"/>
  <c r="J4" i="4"/>
  <c r="G22" i="4"/>
  <c r="G18" i="4"/>
  <c r="G16" i="4"/>
  <c r="G13" i="4"/>
  <c r="G11" i="4"/>
  <c r="G9" i="4"/>
  <c r="G7" i="4"/>
  <c r="G5" i="4"/>
  <c r="G4" i="4"/>
  <c r="Y32" i="4"/>
  <c r="S23" i="4"/>
  <c r="Y23" i="4"/>
  <c r="V28" i="4" l="1"/>
  <c r="T34" i="4"/>
  <c r="T36" i="4" s="1"/>
  <c r="H34" i="4"/>
  <c r="J8" i="4"/>
  <c r="H33" i="4"/>
  <c r="J33" i="4" s="1"/>
  <c r="K34" i="4"/>
  <c r="E34" i="4"/>
  <c r="W34" i="4"/>
  <c r="Y34" i="4" s="1"/>
  <c r="T15" i="4"/>
  <c r="V15" i="4" s="1"/>
  <c r="Y19" i="4"/>
  <c r="K33" i="4"/>
  <c r="M33" i="4" s="1"/>
  <c r="G23" i="4"/>
  <c r="G8" i="4"/>
  <c r="R36" i="4"/>
  <c r="R38" i="4" s="1"/>
  <c r="N34" i="4"/>
  <c r="P34" i="4" s="1"/>
  <c r="P14" i="4"/>
  <c r="N35" i="4"/>
  <c r="M14" i="4"/>
  <c r="K35" i="4"/>
  <c r="Q35" i="4"/>
  <c r="H35" i="4"/>
  <c r="L36" i="4"/>
  <c r="L38" i="4" s="1"/>
  <c r="K37" i="4" s="1"/>
  <c r="M37" i="4" s="1"/>
  <c r="G14" i="4"/>
  <c r="E35" i="4"/>
  <c r="Y14" i="4"/>
  <c r="W35" i="4"/>
  <c r="V35" i="4"/>
  <c r="Q33" i="4"/>
  <c r="S33" i="4" s="1"/>
  <c r="F34" i="4"/>
  <c r="F36" i="4" s="1"/>
  <c r="F38" i="4" s="1"/>
  <c r="E37" i="4" s="1"/>
  <c r="K24" i="4"/>
  <c r="E24" i="4"/>
  <c r="W24" i="4"/>
  <c r="Y24" i="4" s="1"/>
  <c r="M23" i="4"/>
  <c r="G32" i="4"/>
  <c r="V19" i="4"/>
  <c r="H24" i="4"/>
  <c r="J24" i="4" s="1"/>
  <c r="J23" i="4"/>
  <c r="T24" i="4"/>
  <c r="V24" i="4" s="1"/>
  <c r="N15" i="4"/>
  <c r="P15" i="4" s="1"/>
  <c r="J34" i="4"/>
  <c r="Q15" i="4"/>
  <c r="S28" i="4"/>
  <c r="S14" i="4"/>
  <c r="K15" i="4"/>
  <c r="W15" i="4"/>
  <c r="Y15" i="4" s="1"/>
  <c r="E15" i="4"/>
  <c r="N33" i="4"/>
  <c r="E33" i="4"/>
  <c r="G28" i="4"/>
  <c r="M8" i="4"/>
  <c r="M32" i="4"/>
  <c r="F33" i="4"/>
  <c r="H15" i="4"/>
  <c r="W33" i="4"/>
  <c r="G19" i="4"/>
  <c r="N24" i="4"/>
  <c r="P24" i="4" s="1"/>
  <c r="V14" i="4"/>
  <c r="T33" i="4"/>
  <c r="V33" i="4" s="1"/>
  <c r="Q34" i="4"/>
  <c r="S32" i="4"/>
  <c r="Q24" i="4"/>
  <c r="S24" i="4" s="1"/>
  <c r="U36" i="4"/>
  <c r="U38" i="4" s="1"/>
  <c r="M34" i="4" l="1"/>
  <c r="K36" i="4"/>
  <c r="M36" i="4" s="1"/>
  <c r="Q37" i="4"/>
  <c r="W36" i="4"/>
  <c r="S35" i="4"/>
  <c r="E36" i="4"/>
  <c r="H36" i="4"/>
  <c r="Q36" i="4"/>
  <c r="S36" i="4" s="1"/>
  <c r="S34" i="4"/>
  <c r="N36" i="4"/>
  <c r="G34" i="4"/>
  <c r="G24" i="4"/>
  <c r="J35" i="4"/>
  <c r="M35" i="4"/>
  <c r="P33" i="4"/>
  <c r="S15" i="4"/>
  <c r="J15" i="4"/>
  <c r="M15" i="4"/>
  <c r="G35" i="4"/>
  <c r="G33" i="4"/>
  <c r="Y33" i="4"/>
  <c r="M24" i="4"/>
  <c r="I36" i="4"/>
  <c r="I38" i="4" s="1"/>
  <c r="H37" i="4" s="1"/>
  <c r="Y35" i="4"/>
  <c r="X36" i="4"/>
  <c r="X38" i="4" s="1"/>
  <c r="W37" i="4" s="1"/>
  <c r="P35" i="4"/>
  <c r="O36" i="4"/>
  <c r="O38" i="4" s="1"/>
  <c r="G15" i="4"/>
  <c r="V34" i="4"/>
  <c r="E38" i="4" l="1"/>
  <c r="T37" i="4"/>
  <c r="T38" i="4" s="1"/>
  <c r="V38" i="4" s="1"/>
  <c r="AA38" i="4"/>
  <c r="S37" i="4"/>
  <c r="K38" i="4"/>
  <c r="M38" i="4" s="1"/>
  <c r="G36" i="4"/>
  <c r="Q38" i="4"/>
  <c r="V36" i="4"/>
  <c r="J36" i="4"/>
  <c r="N37" i="4"/>
  <c r="P36" i="4"/>
  <c r="Y36" i="4"/>
  <c r="V37" i="4" l="1"/>
  <c r="S38" i="4"/>
  <c r="Z37" i="4"/>
  <c r="G37" i="4"/>
  <c r="W38" i="4"/>
  <c r="Y38" i="4" s="1"/>
  <c r="Y37" i="4"/>
  <c r="P37" i="4"/>
  <c r="N38" i="4"/>
  <c r="P38" i="4" s="1"/>
  <c r="G38" i="4"/>
  <c r="AB37" i="4" l="1"/>
  <c r="E36" i="32"/>
  <c r="H38" i="4"/>
  <c r="J37" i="4"/>
  <c r="E37" i="32" l="1"/>
  <c r="J38" i="4"/>
  <c r="Z38" i="4"/>
  <c r="AB38" i="4" s="1"/>
  <c r="F37" i="32" l="1"/>
  <c r="F36" i="32"/>
  <c r="F34" i="33" l="1"/>
  <c r="F35" i="33" l="1"/>
  <c r="I178" i="48" l="1"/>
</calcChain>
</file>

<file path=xl/sharedStrings.xml><?xml version="1.0" encoding="utf-8"?>
<sst xmlns="http://schemas.openxmlformats.org/spreadsheetml/2006/main" count="937" uniqueCount="434">
  <si>
    <t>増　　減</t>
    <rPh sb="0" eb="1">
      <t>ゾウ</t>
    </rPh>
    <rPh sb="3" eb="4">
      <t>ゲン</t>
    </rPh>
    <phoneticPr fontId="6"/>
  </si>
  <si>
    <t>デイ清流の家</t>
    <rPh sb="2" eb="4">
      <t>セイリュウ</t>
    </rPh>
    <rPh sb="5" eb="6">
      <t>イエ</t>
    </rPh>
    <phoneticPr fontId="6"/>
  </si>
  <si>
    <t>清流荘</t>
    <rPh sb="0" eb="3">
      <t>セイリュウソウ</t>
    </rPh>
    <phoneticPr fontId="6"/>
  </si>
  <si>
    <t>合　　　　計</t>
    <rPh sb="0" eb="1">
      <t>ゴウ</t>
    </rPh>
    <rPh sb="5" eb="6">
      <t>ケイ</t>
    </rPh>
    <phoneticPr fontId="6"/>
  </si>
  <si>
    <t>収入</t>
    <rPh sb="0" eb="2">
      <t>シュウニュウ</t>
    </rPh>
    <phoneticPr fontId="6"/>
  </si>
  <si>
    <t>支出</t>
    <rPh sb="0" eb="2">
      <t>シシュツ</t>
    </rPh>
    <phoneticPr fontId="6"/>
  </si>
  <si>
    <t>次期繰越活動収支差額</t>
    <rPh sb="0" eb="2">
      <t>ジキ</t>
    </rPh>
    <rPh sb="2" eb="4">
      <t>クリコシ</t>
    </rPh>
    <rPh sb="4" eb="6">
      <t>カツドウ</t>
    </rPh>
    <rPh sb="6" eb="8">
      <t>シュウシ</t>
    </rPh>
    <rPh sb="8" eb="10">
      <t>サガク</t>
    </rPh>
    <phoneticPr fontId="6"/>
  </si>
  <si>
    <t>勘定科目</t>
    <rPh sb="0" eb="2">
      <t>カンジョウ</t>
    </rPh>
    <rPh sb="2" eb="4">
      <t>カモク</t>
    </rPh>
    <phoneticPr fontId="6"/>
  </si>
  <si>
    <t>増　　減　　額</t>
    <rPh sb="0" eb="1">
      <t>ゾウ</t>
    </rPh>
    <rPh sb="3" eb="4">
      <t>ゲン</t>
    </rPh>
    <rPh sb="6" eb="7">
      <t>ガク</t>
    </rPh>
    <phoneticPr fontId="6"/>
  </si>
  <si>
    <t>介護保険収入</t>
    <rPh sb="0" eb="2">
      <t>カイゴ</t>
    </rPh>
    <rPh sb="2" eb="4">
      <t>ホケン</t>
    </rPh>
    <rPh sb="4" eb="6">
      <t>シュウニュウ</t>
    </rPh>
    <phoneticPr fontId="6"/>
  </si>
  <si>
    <t>収　　　　入</t>
    <rPh sb="0" eb="1">
      <t>オサム</t>
    </rPh>
    <rPh sb="5" eb="6">
      <t>イリ</t>
    </rPh>
    <phoneticPr fontId="6"/>
  </si>
  <si>
    <t>人件費支出</t>
    <rPh sb="0" eb="3">
      <t>ジンケンヒ</t>
    </rPh>
    <rPh sb="3" eb="5">
      <t>シシュツ</t>
    </rPh>
    <phoneticPr fontId="6"/>
  </si>
  <si>
    <t>事務費支出</t>
    <rPh sb="0" eb="3">
      <t>ジムヒ</t>
    </rPh>
    <rPh sb="3" eb="5">
      <t>シシュツ</t>
    </rPh>
    <phoneticPr fontId="6"/>
  </si>
  <si>
    <t>事業費支出</t>
    <rPh sb="0" eb="3">
      <t>ジギョウヒ</t>
    </rPh>
    <rPh sb="3" eb="5">
      <t>シシュツ</t>
    </rPh>
    <phoneticPr fontId="6"/>
  </si>
  <si>
    <t>支　　　　出</t>
    <rPh sb="0" eb="1">
      <t>ササ</t>
    </rPh>
    <rPh sb="5" eb="6">
      <t>デ</t>
    </rPh>
    <phoneticPr fontId="6"/>
  </si>
  <si>
    <t>施設整備等収入　計</t>
    <rPh sb="0" eb="2">
      <t>シセツ</t>
    </rPh>
    <rPh sb="2" eb="5">
      <t>セイビトウ</t>
    </rPh>
    <rPh sb="5" eb="7">
      <t>シュウニュウ</t>
    </rPh>
    <rPh sb="8" eb="9">
      <t>ケイ</t>
    </rPh>
    <phoneticPr fontId="6"/>
  </si>
  <si>
    <t>施設整備等支出　計</t>
    <rPh sb="0" eb="2">
      <t>シセツ</t>
    </rPh>
    <rPh sb="2" eb="5">
      <t>セイビトウ</t>
    </rPh>
    <rPh sb="5" eb="7">
      <t>シシュツ</t>
    </rPh>
    <rPh sb="8" eb="9">
      <t>ケイ</t>
    </rPh>
    <phoneticPr fontId="6"/>
  </si>
  <si>
    <t>固定資産取得支出</t>
    <rPh sb="0" eb="2">
      <t>コテイ</t>
    </rPh>
    <rPh sb="2" eb="4">
      <t>シサン</t>
    </rPh>
    <rPh sb="4" eb="6">
      <t>シュトク</t>
    </rPh>
    <rPh sb="6" eb="8">
      <t>シシュツ</t>
    </rPh>
    <phoneticPr fontId="6"/>
  </si>
  <si>
    <t>受取利息配当金収入</t>
    <rPh sb="0" eb="2">
      <t>ウケトリ</t>
    </rPh>
    <rPh sb="2" eb="4">
      <t>リソク</t>
    </rPh>
    <rPh sb="4" eb="7">
      <t>ハイトウキン</t>
    </rPh>
    <rPh sb="7" eb="9">
      <t>シュウニュウ</t>
    </rPh>
    <phoneticPr fontId="6"/>
  </si>
  <si>
    <t>基本財産</t>
    <rPh sb="0" eb="2">
      <t>キホン</t>
    </rPh>
    <rPh sb="2" eb="4">
      <t>ザイサン</t>
    </rPh>
    <phoneticPr fontId="6"/>
  </si>
  <si>
    <t>土地</t>
    <rPh sb="0" eb="2">
      <t>トチ</t>
    </rPh>
    <phoneticPr fontId="6"/>
  </si>
  <si>
    <t>建物</t>
    <rPh sb="0" eb="2">
      <t>タテモノ</t>
    </rPh>
    <phoneticPr fontId="6"/>
  </si>
  <si>
    <t>その他の固定資産</t>
    <rPh sb="2" eb="3">
      <t>タ</t>
    </rPh>
    <rPh sb="4" eb="6">
      <t>コテイ</t>
    </rPh>
    <rPh sb="6" eb="8">
      <t>シサン</t>
    </rPh>
    <phoneticPr fontId="6"/>
  </si>
  <si>
    <t>流動資産</t>
    <rPh sb="0" eb="2">
      <t>リュウドウ</t>
    </rPh>
    <rPh sb="2" eb="4">
      <t>シサン</t>
    </rPh>
    <phoneticPr fontId="6"/>
  </si>
  <si>
    <t>流動負債</t>
    <rPh sb="0" eb="2">
      <t>リュウドウ</t>
    </rPh>
    <rPh sb="2" eb="4">
      <t>フサイ</t>
    </rPh>
    <phoneticPr fontId="6"/>
  </si>
  <si>
    <t>現金預金</t>
    <rPh sb="0" eb="2">
      <t>ゲンキン</t>
    </rPh>
    <rPh sb="2" eb="4">
      <t>ヨキン</t>
    </rPh>
    <phoneticPr fontId="6"/>
  </si>
  <si>
    <t>固定資産</t>
    <rPh sb="0" eb="2">
      <t>コテイ</t>
    </rPh>
    <rPh sb="2" eb="4">
      <t>シサン</t>
    </rPh>
    <phoneticPr fontId="6"/>
  </si>
  <si>
    <t>構築物</t>
    <rPh sb="0" eb="3">
      <t>コウチクブツ</t>
    </rPh>
    <phoneticPr fontId="6"/>
  </si>
  <si>
    <t>車輌運搬具</t>
    <rPh sb="0" eb="2">
      <t>シャリョウ</t>
    </rPh>
    <rPh sb="2" eb="4">
      <t>ウンパン</t>
    </rPh>
    <rPh sb="4" eb="5">
      <t>グ</t>
    </rPh>
    <phoneticPr fontId="6"/>
  </si>
  <si>
    <t>器具及び備品</t>
    <rPh sb="0" eb="2">
      <t>キグ</t>
    </rPh>
    <rPh sb="2" eb="3">
      <t>オヨ</t>
    </rPh>
    <rPh sb="4" eb="6">
      <t>ビヒン</t>
    </rPh>
    <phoneticPr fontId="6"/>
  </si>
  <si>
    <t>資　　　　産　　　　の　　　　部</t>
    <rPh sb="0" eb="1">
      <t>シ</t>
    </rPh>
    <rPh sb="5" eb="6">
      <t>サン</t>
    </rPh>
    <rPh sb="15" eb="16">
      <t>ブ</t>
    </rPh>
    <phoneticPr fontId="6"/>
  </si>
  <si>
    <t>合　　　計</t>
    <rPh sb="0" eb="1">
      <t>ゴウ</t>
    </rPh>
    <rPh sb="4" eb="5">
      <t>ケイ</t>
    </rPh>
    <phoneticPr fontId="6"/>
  </si>
  <si>
    <t>固定負債</t>
    <rPh sb="0" eb="2">
      <t>コテイ</t>
    </rPh>
    <rPh sb="2" eb="4">
      <t>フサイ</t>
    </rPh>
    <phoneticPr fontId="6"/>
  </si>
  <si>
    <t>退職給付引当金</t>
    <rPh sb="0" eb="2">
      <t>タイショク</t>
    </rPh>
    <rPh sb="2" eb="4">
      <t>キュウフ</t>
    </rPh>
    <rPh sb="4" eb="6">
      <t>ヒキアテ</t>
    </rPh>
    <rPh sb="6" eb="7">
      <t>キン</t>
    </rPh>
    <phoneticPr fontId="6"/>
  </si>
  <si>
    <t>負　債　の　部</t>
    <rPh sb="0" eb="1">
      <t>フ</t>
    </rPh>
    <rPh sb="2" eb="3">
      <t>サイ</t>
    </rPh>
    <rPh sb="6" eb="7">
      <t>ブ</t>
    </rPh>
    <phoneticPr fontId="6"/>
  </si>
  <si>
    <t>基本金</t>
    <rPh sb="0" eb="2">
      <t>キホン</t>
    </rPh>
    <rPh sb="2" eb="3">
      <t>キン</t>
    </rPh>
    <phoneticPr fontId="6"/>
  </si>
  <si>
    <t>その他の積立金</t>
    <rPh sb="2" eb="3">
      <t>タ</t>
    </rPh>
    <rPh sb="4" eb="6">
      <t>ツミタテ</t>
    </rPh>
    <rPh sb="6" eb="7">
      <t>キン</t>
    </rPh>
    <phoneticPr fontId="6"/>
  </si>
  <si>
    <t>（うち当期活動収支差額）</t>
    <rPh sb="3" eb="5">
      <t>トウキ</t>
    </rPh>
    <rPh sb="5" eb="7">
      <t>カツドウ</t>
    </rPh>
    <rPh sb="7" eb="9">
      <t>シュウシ</t>
    </rPh>
    <rPh sb="9" eb="11">
      <t>サガク</t>
    </rPh>
    <phoneticPr fontId="6"/>
  </si>
  <si>
    <t>純　資　産　の　部</t>
    <rPh sb="0" eb="1">
      <t>ジュン</t>
    </rPh>
    <rPh sb="2" eb="3">
      <t>シ</t>
    </rPh>
    <rPh sb="4" eb="5">
      <t>サン</t>
    </rPh>
    <rPh sb="8" eb="9">
      <t>ブ</t>
    </rPh>
    <phoneticPr fontId="6"/>
  </si>
  <si>
    <t>本部</t>
    <rPh sb="0" eb="2">
      <t>ホンブ</t>
    </rPh>
    <phoneticPr fontId="6"/>
  </si>
  <si>
    <t>デイよこなみ</t>
    <phoneticPr fontId="6"/>
  </si>
  <si>
    <t>施設整備等補助金収入</t>
    <rPh sb="0" eb="2">
      <t>シセツ</t>
    </rPh>
    <rPh sb="2" eb="4">
      <t>セイビ</t>
    </rPh>
    <rPh sb="4" eb="5">
      <t>トウ</t>
    </rPh>
    <rPh sb="5" eb="8">
      <t>ホジョキン</t>
    </rPh>
    <rPh sb="8" eb="10">
      <t>シュウニュウ</t>
    </rPh>
    <phoneticPr fontId="6"/>
  </si>
  <si>
    <t>収入額合計</t>
    <rPh sb="0" eb="2">
      <t>シュウニュウ</t>
    </rPh>
    <rPh sb="2" eb="3">
      <t>ガク</t>
    </rPh>
    <rPh sb="3" eb="5">
      <t>ゴウケイ</t>
    </rPh>
    <phoneticPr fontId="6"/>
  </si>
  <si>
    <t>支出額合計</t>
    <rPh sb="0" eb="3">
      <t>シシュツガク</t>
    </rPh>
    <rPh sb="3" eb="5">
      <t>ゴウケイ</t>
    </rPh>
    <phoneticPr fontId="6"/>
  </si>
  <si>
    <t>清流の家居宅</t>
    <rPh sb="0" eb="2">
      <t>セイリュウ</t>
    </rPh>
    <rPh sb="3" eb="4">
      <t>イエ</t>
    </rPh>
    <rPh sb="4" eb="6">
      <t>キョタク</t>
    </rPh>
    <phoneticPr fontId="6"/>
  </si>
  <si>
    <t>よこなみ居宅</t>
    <rPh sb="4" eb="6">
      <t>キョタク</t>
    </rPh>
    <phoneticPr fontId="6"/>
  </si>
  <si>
    <t>前期末支払資金残高</t>
    <rPh sb="0" eb="3">
      <t>ゼンキマツ</t>
    </rPh>
    <rPh sb="3" eb="5">
      <t>シハライ</t>
    </rPh>
    <rPh sb="5" eb="7">
      <t>シキン</t>
    </rPh>
    <rPh sb="7" eb="9">
      <t>ザンダカ</t>
    </rPh>
    <phoneticPr fontId="6"/>
  </si>
  <si>
    <t>当期末支払資金残高</t>
    <rPh sb="0" eb="2">
      <t>トウキ</t>
    </rPh>
    <rPh sb="2" eb="3">
      <t>スエ</t>
    </rPh>
    <rPh sb="3" eb="5">
      <t>シハラ</t>
    </rPh>
    <rPh sb="5" eb="7">
      <t>シキン</t>
    </rPh>
    <rPh sb="7" eb="9">
      <t>ザンダカ</t>
    </rPh>
    <phoneticPr fontId="6"/>
  </si>
  <si>
    <t>利用者負担軽減額</t>
    <rPh sb="0" eb="3">
      <t>リヨウシャ</t>
    </rPh>
    <rPh sb="3" eb="5">
      <t>フタン</t>
    </rPh>
    <rPh sb="5" eb="7">
      <t>ケイゲン</t>
    </rPh>
    <rPh sb="7" eb="8">
      <t>ガク</t>
    </rPh>
    <phoneticPr fontId="6"/>
  </si>
  <si>
    <t>ソフトウェア</t>
    <phoneticPr fontId="6"/>
  </si>
  <si>
    <t>負債及び純資産の部合計</t>
    <rPh sb="0" eb="2">
      <t>フサイ</t>
    </rPh>
    <rPh sb="2" eb="3">
      <t>オヨ</t>
    </rPh>
    <rPh sb="4" eb="7">
      <t>ジュンシサン</t>
    </rPh>
    <rPh sb="8" eb="9">
      <t>ブ</t>
    </rPh>
    <rPh sb="9" eb="11">
      <t>ゴウケイ</t>
    </rPh>
    <phoneticPr fontId="6"/>
  </si>
  <si>
    <t>増減額</t>
    <rPh sb="0" eb="3">
      <t>ゾウゲンガク</t>
    </rPh>
    <phoneticPr fontId="6"/>
  </si>
  <si>
    <t>総　　　　　合　　　　　計</t>
    <rPh sb="0" eb="1">
      <t>フサ</t>
    </rPh>
    <rPh sb="6" eb="7">
      <t>ゴウ</t>
    </rPh>
    <rPh sb="12" eb="13">
      <t>ケイ</t>
    </rPh>
    <phoneticPr fontId="6"/>
  </si>
  <si>
    <t>デイしろやま</t>
    <phoneticPr fontId="6"/>
  </si>
  <si>
    <t>事業活動による収支</t>
    <rPh sb="0" eb="2">
      <t>ジギョウ</t>
    </rPh>
    <rPh sb="2" eb="4">
      <t>カツドウ</t>
    </rPh>
    <rPh sb="7" eb="9">
      <t>シュウシ</t>
    </rPh>
    <phoneticPr fontId="6"/>
  </si>
  <si>
    <t>その他の活動による収支</t>
    <rPh sb="2" eb="3">
      <t>タ</t>
    </rPh>
    <rPh sb="4" eb="6">
      <t>カツドウ</t>
    </rPh>
    <rPh sb="9" eb="11">
      <t>シュウシ</t>
    </rPh>
    <phoneticPr fontId="6"/>
  </si>
  <si>
    <t>積立資産取崩収入</t>
    <rPh sb="0" eb="2">
      <t>ツミタテ</t>
    </rPh>
    <rPh sb="2" eb="4">
      <t>シサン</t>
    </rPh>
    <rPh sb="4" eb="6">
      <t>トリクズ</t>
    </rPh>
    <rPh sb="6" eb="8">
      <t>シュウニュウ</t>
    </rPh>
    <phoneticPr fontId="6"/>
  </si>
  <si>
    <t>サービス区分間繰入金収入</t>
    <rPh sb="4" eb="6">
      <t>クブン</t>
    </rPh>
    <rPh sb="6" eb="7">
      <t>カン</t>
    </rPh>
    <rPh sb="7" eb="9">
      <t>クリイレ</t>
    </rPh>
    <rPh sb="9" eb="10">
      <t>キン</t>
    </rPh>
    <rPh sb="10" eb="12">
      <t>シュウニュウ</t>
    </rPh>
    <phoneticPr fontId="6"/>
  </si>
  <si>
    <t>サービス区分間繰入金支出</t>
    <rPh sb="4" eb="6">
      <t>クブン</t>
    </rPh>
    <rPh sb="6" eb="7">
      <t>カン</t>
    </rPh>
    <rPh sb="7" eb="9">
      <t>クリイレ</t>
    </rPh>
    <rPh sb="9" eb="10">
      <t>キン</t>
    </rPh>
    <rPh sb="10" eb="12">
      <t>シシュツ</t>
    </rPh>
    <phoneticPr fontId="6"/>
  </si>
  <si>
    <t>その他の収入</t>
    <rPh sb="2" eb="3">
      <t>タ</t>
    </rPh>
    <rPh sb="4" eb="6">
      <t>シュウニュウ</t>
    </rPh>
    <phoneticPr fontId="6"/>
  </si>
  <si>
    <t>事業未収金</t>
    <rPh sb="0" eb="2">
      <t>ジギョウ</t>
    </rPh>
    <rPh sb="2" eb="5">
      <t>ミシュウキン</t>
    </rPh>
    <phoneticPr fontId="6"/>
  </si>
  <si>
    <t>　　普通預金</t>
    <rPh sb="2" eb="4">
      <t>フツウ</t>
    </rPh>
    <rPh sb="4" eb="6">
      <t>ヨキン</t>
    </rPh>
    <phoneticPr fontId="6"/>
  </si>
  <si>
    <t>　　定期預金</t>
    <rPh sb="2" eb="4">
      <t>テイキ</t>
    </rPh>
    <rPh sb="4" eb="6">
      <t>ヨキン</t>
    </rPh>
    <phoneticPr fontId="6"/>
  </si>
  <si>
    <t>長期前払費用</t>
    <rPh sb="0" eb="2">
      <t>チョウキ</t>
    </rPh>
    <rPh sb="2" eb="4">
      <t>マエバラ</t>
    </rPh>
    <rPh sb="4" eb="6">
      <t>ヒヨウ</t>
    </rPh>
    <phoneticPr fontId="6"/>
  </si>
  <si>
    <t>事業未払金</t>
    <rPh sb="0" eb="2">
      <t>ジギョウ</t>
    </rPh>
    <rPh sb="2" eb="4">
      <t>ミハラ</t>
    </rPh>
    <rPh sb="4" eb="5">
      <t>キン</t>
    </rPh>
    <phoneticPr fontId="6"/>
  </si>
  <si>
    <t>職員預り金</t>
    <rPh sb="0" eb="2">
      <t>ショクイン</t>
    </rPh>
    <rPh sb="2" eb="3">
      <t>アズカ</t>
    </rPh>
    <rPh sb="4" eb="5">
      <t>キン</t>
    </rPh>
    <phoneticPr fontId="6"/>
  </si>
  <si>
    <t>備品等購入積立資産</t>
    <rPh sb="0" eb="2">
      <t>ビヒン</t>
    </rPh>
    <rPh sb="2" eb="3">
      <t>トウ</t>
    </rPh>
    <rPh sb="3" eb="5">
      <t>コウニュウ</t>
    </rPh>
    <rPh sb="5" eb="7">
      <t>ツミタテ</t>
    </rPh>
    <rPh sb="7" eb="9">
      <t>シサン</t>
    </rPh>
    <phoneticPr fontId="6"/>
  </si>
  <si>
    <t>１号基本金</t>
    <rPh sb="1" eb="2">
      <t>ゴウ</t>
    </rPh>
    <rPh sb="2" eb="4">
      <t>キホン</t>
    </rPh>
    <rPh sb="4" eb="5">
      <t>キン</t>
    </rPh>
    <phoneticPr fontId="6"/>
  </si>
  <si>
    <t>３号基本金</t>
    <rPh sb="1" eb="2">
      <t>ゴウ</t>
    </rPh>
    <rPh sb="2" eb="4">
      <t>キホン</t>
    </rPh>
    <rPh sb="4" eb="5">
      <t>キン</t>
    </rPh>
    <phoneticPr fontId="6"/>
  </si>
  <si>
    <t>備品等購入積立金</t>
    <rPh sb="0" eb="2">
      <t>ビヒン</t>
    </rPh>
    <rPh sb="2" eb="3">
      <t>トウ</t>
    </rPh>
    <rPh sb="3" eb="5">
      <t>コウニュウ</t>
    </rPh>
    <rPh sb="5" eb="7">
      <t>ツミタテ</t>
    </rPh>
    <rPh sb="7" eb="8">
      <t>キン</t>
    </rPh>
    <phoneticPr fontId="6"/>
  </si>
  <si>
    <t>施設整備等積立金</t>
    <rPh sb="0" eb="2">
      <t>シセツ</t>
    </rPh>
    <rPh sb="2" eb="4">
      <t>セイビ</t>
    </rPh>
    <rPh sb="4" eb="5">
      <t>トウ</t>
    </rPh>
    <rPh sb="5" eb="7">
      <t>ツミタテ</t>
    </rPh>
    <rPh sb="7" eb="8">
      <t>キン</t>
    </rPh>
    <phoneticPr fontId="6"/>
  </si>
  <si>
    <t>施設整備等による収支</t>
    <rPh sb="0" eb="2">
      <t>シセツ</t>
    </rPh>
    <rPh sb="2" eb="4">
      <t>セイビ</t>
    </rPh>
    <rPh sb="4" eb="5">
      <t>トウ</t>
    </rPh>
    <rPh sb="8" eb="10">
      <t>シュウシ</t>
    </rPh>
    <phoneticPr fontId="6"/>
  </si>
  <si>
    <t>第1号の1様式</t>
    <rPh sb="0" eb="1">
      <t>ダイ</t>
    </rPh>
    <rPh sb="2" eb="3">
      <t>ゴウ</t>
    </rPh>
    <rPh sb="5" eb="7">
      <t>ヨウシキ</t>
    </rPh>
    <phoneticPr fontId="6"/>
  </si>
  <si>
    <t>（単位：円）</t>
    <rPh sb="1" eb="3">
      <t>タンイ</t>
    </rPh>
    <rPh sb="4" eb="5">
      <t>エン</t>
    </rPh>
    <phoneticPr fontId="6"/>
  </si>
  <si>
    <t>第2号の1様式</t>
    <rPh sb="0" eb="1">
      <t>ダイ</t>
    </rPh>
    <rPh sb="2" eb="3">
      <t>ゴウ</t>
    </rPh>
    <rPh sb="5" eb="7">
      <t>ヨウシキ</t>
    </rPh>
    <phoneticPr fontId="6"/>
  </si>
  <si>
    <t>第3号の1様式</t>
    <rPh sb="0" eb="1">
      <t>ダイ</t>
    </rPh>
    <rPh sb="2" eb="3">
      <t>ゴウ</t>
    </rPh>
    <rPh sb="5" eb="7">
      <t>ヨウシキ</t>
    </rPh>
    <phoneticPr fontId="6"/>
  </si>
  <si>
    <t>国庫補助金等特別積立金</t>
    <rPh sb="0" eb="2">
      <t>コッコ</t>
    </rPh>
    <rPh sb="2" eb="5">
      <t>ホジョキン</t>
    </rPh>
    <rPh sb="5" eb="6">
      <t>トウ</t>
    </rPh>
    <rPh sb="6" eb="7">
      <t>トク</t>
    </rPh>
    <rPh sb="7" eb="8">
      <t>ベツ</t>
    </rPh>
    <rPh sb="8" eb="10">
      <t>ツミタテ</t>
    </rPh>
    <rPh sb="10" eb="11">
      <t>キン</t>
    </rPh>
    <phoneticPr fontId="6"/>
  </si>
  <si>
    <t>出資金</t>
    <rPh sb="0" eb="3">
      <t>シュッシキン</t>
    </rPh>
    <phoneticPr fontId="6"/>
  </si>
  <si>
    <t>経常経費寄付金収入</t>
    <rPh sb="0" eb="2">
      <t>ケイジョウ</t>
    </rPh>
    <rPh sb="2" eb="4">
      <t>ケイヒ</t>
    </rPh>
    <rPh sb="4" eb="7">
      <t>キフキン</t>
    </rPh>
    <rPh sb="7" eb="9">
      <t>シュウニュウ</t>
    </rPh>
    <phoneticPr fontId="6"/>
  </si>
  <si>
    <t>支払利息支出</t>
    <rPh sb="0" eb="2">
      <t>シハラ</t>
    </rPh>
    <rPh sb="2" eb="4">
      <t>リソク</t>
    </rPh>
    <rPh sb="4" eb="6">
      <t>シシュツ</t>
    </rPh>
    <phoneticPr fontId="6"/>
  </si>
  <si>
    <t>その他の活動による支出</t>
    <rPh sb="2" eb="3">
      <t>タ</t>
    </rPh>
    <rPh sb="4" eb="6">
      <t>カツドウ</t>
    </rPh>
    <rPh sb="9" eb="11">
      <t>シシュツ</t>
    </rPh>
    <phoneticPr fontId="6"/>
  </si>
  <si>
    <t>固定資産売却収入</t>
    <rPh sb="0" eb="2">
      <t>コテイ</t>
    </rPh>
    <rPh sb="2" eb="4">
      <t>シサン</t>
    </rPh>
    <rPh sb="4" eb="6">
      <t>バイキャク</t>
    </rPh>
    <rPh sb="6" eb="8">
      <t>シュウニュウ</t>
    </rPh>
    <phoneticPr fontId="6"/>
  </si>
  <si>
    <t>設備資金借入金収入</t>
    <rPh sb="0" eb="2">
      <t>セツビ</t>
    </rPh>
    <rPh sb="2" eb="4">
      <t>シキン</t>
    </rPh>
    <rPh sb="4" eb="6">
      <t>カリイレ</t>
    </rPh>
    <rPh sb="6" eb="7">
      <t>キン</t>
    </rPh>
    <rPh sb="7" eb="9">
      <t>シュウニュウ</t>
    </rPh>
    <phoneticPr fontId="6"/>
  </si>
  <si>
    <t>サービス活動増減の部</t>
    <rPh sb="4" eb="6">
      <t>カツドウ</t>
    </rPh>
    <rPh sb="6" eb="8">
      <t>ゾウゲン</t>
    </rPh>
    <rPh sb="9" eb="10">
      <t>ブ</t>
    </rPh>
    <phoneticPr fontId="6"/>
  </si>
  <si>
    <t>介護保険事業収益</t>
    <rPh sb="0" eb="2">
      <t>カイゴ</t>
    </rPh>
    <rPh sb="2" eb="4">
      <t>ホケン</t>
    </rPh>
    <rPh sb="4" eb="6">
      <t>ジギョウ</t>
    </rPh>
    <rPh sb="6" eb="8">
      <t>シュウエキ</t>
    </rPh>
    <phoneticPr fontId="6"/>
  </si>
  <si>
    <t>経常経費寄付金収益</t>
    <rPh sb="0" eb="2">
      <t>ケイジョウ</t>
    </rPh>
    <rPh sb="2" eb="4">
      <t>ケイヒ</t>
    </rPh>
    <rPh sb="4" eb="7">
      <t>キフキン</t>
    </rPh>
    <rPh sb="7" eb="9">
      <t>シュウエキ</t>
    </rPh>
    <phoneticPr fontId="6"/>
  </si>
  <si>
    <t>その他の収益</t>
    <rPh sb="2" eb="3">
      <t>タ</t>
    </rPh>
    <rPh sb="4" eb="6">
      <t>シュウエキ</t>
    </rPh>
    <phoneticPr fontId="6"/>
  </si>
  <si>
    <t>収　益</t>
    <rPh sb="0" eb="1">
      <t>オサム</t>
    </rPh>
    <rPh sb="2" eb="3">
      <t>エキ</t>
    </rPh>
    <phoneticPr fontId="6"/>
  </si>
  <si>
    <t>費　用</t>
    <rPh sb="0" eb="1">
      <t>ヒ</t>
    </rPh>
    <rPh sb="2" eb="3">
      <t>ヨウ</t>
    </rPh>
    <phoneticPr fontId="6"/>
  </si>
  <si>
    <t>人件費</t>
    <rPh sb="0" eb="3">
      <t>ジンケンヒ</t>
    </rPh>
    <phoneticPr fontId="6"/>
  </si>
  <si>
    <t>事業費</t>
    <rPh sb="0" eb="3">
      <t>ジギョウヒ</t>
    </rPh>
    <phoneticPr fontId="6"/>
  </si>
  <si>
    <t>事務費</t>
    <rPh sb="0" eb="3">
      <t>ジムヒ</t>
    </rPh>
    <phoneticPr fontId="6"/>
  </si>
  <si>
    <t>減価償却費</t>
    <rPh sb="0" eb="2">
      <t>ゲンカ</t>
    </rPh>
    <rPh sb="2" eb="4">
      <t>ショウキャク</t>
    </rPh>
    <rPh sb="4" eb="5">
      <t>ヒ</t>
    </rPh>
    <phoneticPr fontId="6"/>
  </si>
  <si>
    <t>国庫補助金等特別積立金取崩額</t>
    <rPh sb="0" eb="2">
      <t>コッコ</t>
    </rPh>
    <rPh sb="2" eb="5">
      <t>ホジョキン</t>
    </rPh>
    <rPh sb="5" eb="6">
      <t>トウ</t>
    </rPh>
    <rPh sb="6" eb="8">
      <t>トクベツ</t>
    </rPh>
    <rPh sb="8" eb="10">
      <t>ツミタテ</t>
    </rPh>
    <rPh sb="10" eb="11">
      <t>キン</t>
    </rPh>
    <rPh sb="11" eb="13">
      <t>トリクズシ</t>
    </rPh>
    <rPh sb="13" eb="14">
      <t>ガク</t>
    </rPh>
    <phoneticPr fontId="6"/>
  </si>
  <si>
    <t>受取利息配当金収益</t>
    <rPh sb="0" eb="2">
      <t>ウケトリ</t>
    </rPh>
    <rPh sb="2" eb="4">
      <t>リソク</t>
    </rPh>
    <rPh sb="4" eb="6">
      <t>ハイトウ</t>
    </rPh>
    <rPh sb="6" eb="7">
      <t>キン</t>
    </rPh>
    <rPh sb="7" eb="9">
      <t>シュウエキ</t>
    </rPh>
    <phoneticPr fontId="6"/>
  </si>
  <si>
    <t>支払利息</t>
    <rPh sb="0" eb="2">
      <t>シハラ</t>
    </rPh>
    <rPh sb="2" eb="4">
      <t>リソク</t>
    </rPh>
    <phoneticPr fontId="6"/>
  </si>
  <si>
    <t>その他のサービス活動外収益</t>
    <rPh sb="2" eb="3">
      <t>タ</t>
    </rPh>
    <rPh sb="8" eb="10">
      <t>カツドウ</t>
    </rPh>
    <rPh sb="10" eb="11">
      <t>ガイ</t>
    </rPh>
    <rPh sb="11" eb="13">
      <t>シュウエキ</t>
    </rPh>
    <phoneticPr fontId="6"/>
  </si>
  <si>
    <t>特別増減の部</t>
    <rPh sb="0" eb="2">
      <t>トクベツ</t>
    </rPh>
    <rPh sb="2" eb="4">
      <t>ゾウゲン</t>
    </rPh>
    <rPh sb="5" eb="6">
      <t>ブ</t>
    </rPh>
    <phoneticPr fontId="6"/>
  </si>
  <si>
    <t>施設整備等補助金収益</t>
    <rPh sb="0" eb="2">
      <t>シセツ</t>
    </rPh>
    <rPh sb="2" eb="4">
      <t>セイビ</t>
    </rPh>
    <rPh sb="4" eb="5">
      <t>トウ</t>
    </rPh>
    <rPh sb="5" eb="8">
      <t>ホジョキン</t>
    </rPh>
    <rPh sb="8" eb="10">
      <t>シュウエキ</t>
    </rPh>
    <phoneticPr fontId="6"/>
  </si>
  <si>
    <t>固定資産売却損・処分損</t>
    <rPh sb="0" eb="2">
      <t>コテイ</t>
    </rPh>
    <rPh sb="2" eb="4">
      <t>シサン</t>
    </rPh>
    <rPh sb="4" eb="6">
      <t>バイキャク</t>
    </rPh>
    <rPh sb="6" eb="7">
      <t>ソン</t>
    </rPh>
    <rPh sb="8" eb="10">
      <t>ショブン</t>
    </rPh>
    <rPh sb="10" eb="11">
      <t>ソン</t>
    </rPh>
    <phoneticPr fontId="6"/>
  </si>
  <si>
    <t>国庫補助金等特別積立金積立額</t>
    <rPh sb="0" eb="2">
      <t>コッコ</t>
    </rPh>
    <rPh sb="2" eb="5">
      <t>ホジョキン</t>
    </rPh>
    <rPh sb="5" eb="6">
      <t>トウ</t>
    </rPh>
    <rPh sb="6" eb="8">
      <t>トクベツ</t>
    </rPh>
    <rPh sb="8" eb="10">
      <t>ツミタテ</t>
    </rPh>
    <rPh sb="10" eb="11">
      <t>キン</t>
    </rPh>
    <rPh sb="11" eb="13">
      <t>ツミタテ</t>
    </rPh>
    <rPh sb="13" eb="14">
      <t>ガク</t>
    </rPh>
    <phoneticPr fontId="6"/>
  </si>
  <si>
    <t>サービス活動収益　計（1）</t>
    <rPh sb="4" eb="6">
      <t>カツドウ</t>
    </rPh>
    <rPh sb="6" eb="8">
      <t>シュウエキ</t>
    </rPh>
    <rPh sb="9" eb="10">
      <t>ケイ</t>
    </rPh>
    <phoneticPr fontId="6"/>
  </si>
  <si>
    <t>サービス活動費用　計（2）</t>
    <rPh sb="4" eb="6">
      <t>カツドウ</t>
    </rPh>
    <rPh sb="6" eb="8">
      <t>ヒヨウ</t>
    </rPh>
    <rPh sb="9" eb="10">
      <t>ケイ</t>
    </rPh>
    <phoneticPr fontId="6"/>
  </si>
  <si>
    <t>サービス活動増減差額（3）＝（1）-（2）</t>
    <rPh sb="4" eb="6">
      <t>カツドウ</t>
    </rPh>
    <rPh sb="6" eb="8">
      <t>ゾウゲン</t>
    </rPh>
    <rPh sb="8" eb="10">
      <t>サガク</t>
    </rPh>
    <phoneticPr fontId="6"/>
  </si>
  <si>
    <t>サービス活動外収益　計（4）</t>
    <rPh sb="4" eb="6">
      <t>カツドウ</t>
    </rPh>
    <rPh sb="6" eb="7">
      <t>ガイ</t>
    </rPh>
    <rPh sb="7" eb="9">
      <t>シュウエキ</t>
    </rPh>
    <rPh sb="10" eb="11">
      <t>ケイ</t>
    </rPh>
    <phoneticPr fontId="6"/>
  </si>
  <si>
    <t>サービス活動外費用　計（5）</t>
    <rPh sb="4" eb="6">
      <t>カツドウ</t>
    </rPh>
    <rPh sb="6" eb="7">
      <t>ガイ</t>
    </rPh>
    <rPh sb="7" eb="9">
      <t>ヒヨウ</t>
    </rPh>
    <rPh sb="10" eb="11">
      <t>ケイ</t>
    </rPh>
    <phoneticPr fontId="6"/>
  </si>
  <si>
    <t>サービス活動外増減差額（6）=（4）-（5）</t>
    <rPh sb="4" eb="6">
      <t>カツドウ</t>
    </rPh>
    <rPh sb="6" eb="7">
      <t>ガイ</t>
    </rPh>
    <rPh sb="7" eb="9">
      <t>ゾウゲン</t>
    </rPh>
    <rPh sb="9" eb="11">
      <t>サガク</t>
    </rPh>
    <phoneticPr fontId="6"/>
  </si>
  <si>
    <t>経常増減差額（7）=（3）+（6）</t>
    <rPh sb="0" eb="2">
      <t>ケイジョウ</t>
    </rPh>
    <rPh sb="2" eb="4">
      <t>ゾウゲン</t>
    </rPh>
    <rPh sb="4" eb="6">
      <t>サガク</t>
    </rPh>
    <phoneticPr fontId="6"/>
  </si>
  <si>
    <t>特別収益　計（8）</t>
    <rPh sb="0" eb="2">
      <t>トクベツ</t>
    </rPh>
    <rPh sb="2" eb="4">
      <t>シュウエキ</t>
    </rPh>
    <rPh sb="5" eb="6">
      <t>ケイ</t>
    </rPh>
    <phoneticPr fontId="6"/>
  </si>
  <si>
    <t>特別費用　計（9）</t>
    <rPh sb="0" eb="2">
      <t>トクベツ</t>
    </rPh>
    <rPh sb="2" eb="4">
      <t>ヒヨウ</t>
    </rPh>
    <rPh sb="5" eb="6">
      <t>ケイ</t>
    </rPh>
    <phoneticPr fontId="6"/>
  </si>
  <si>
    <t>特別増減差額（10）=（8）-（9）</t>
    <rPh sb="0" eb="2">
      <t>トクベツ</t>
    </rPh>
    <rPh sb="2" eb="4">
      <t>ゾウゲン</t>
    </rPh>
    <rPh sb="4" eb="6">
      <t>サガク</t>
    </rPh>
    <phoneticPr fontId="6"/>
  </si>
  <si>
    <t>当期活動増減差額（11）=（7）+（10）</t>
    <rPh sb="0" eb="2">
      <t>トウキ</t>
    </rPh>
    <rPh sb="2" eb="4">
      <t>カツドウ</t>
    </rPh>
    <rPh sb="4" eb="6">
      <t>ゾウゲン</t>
    </rPh>
    <rPh sb="6" eb="8">
      <t>サガク</t>
    </rPh>
    <phoneticPr fontId="6"/>
  </si>
  <si>
    <t>繰越活動増減差額の部</t>
    <rPh sb="0" eb="2">
      <t>クリコシ</t>
    </rPh>
    <rPh sb="2" eb="4">
      <t>カツドウ</t>
    </rPh>
    <rPh sb="4" eb="6">
      <t>ゾウゲン</t>
    </rPh>
    <rPh sb="6" eb="8">
      <t>サガク</t>
    </rPh>
    <rPh sb="9" eb="10">
      <t>ブ</t>
    </rPh>
    <phoneticPr fontId="6"/>
  </si>
  <si>
    <t>前期繰越活動増減差額（12）</t>
    <rPh sb="0" eb="2">
      <t>ゼンキ</t>
    </rPh>
    <rPh sb="2" eb="4">
      <t>クリコシ</t>
    </rPh>
    <rPh sb="4" eb="6">
      <t>カツドウ</t>
    </rPh>
    <rPh sb="6" eb="8">
      <t>ゾウゲン</t>
    </rPh>
    <rPh sb="8" eb="10">
      <t>サガク</t>
    </rPh>
    <phoneticPr fontId="6"/>
  </si>
  <si>
    <t>基本金取崩額（14）</t>
    <rPh sb="0" eb="2">
      <t>キホン</t>
    </rPh>
    <rPh sb="2" eb="3">
      <t>キン</t>
    </rPh>
    <rPh sb="3" eb="5">
      <t>トリクズシ</t>
    </rPh>
    <rPh sb="5" eb="6">
      <t>ガク</t>
    </rPh>
    <phoneticPr fontId="6"/>
  </si>
  <si>
    <t>その他の積立金取崩額（15）</t>
    <rPh sb="2" eb="3">
      <t>タ</t>
    </rPh>
    <rPh sb="4" eb="6">
      <t>ツミタテ</t>
    </rPh>
    <rPh sb="6" eb="7">
      <t>キン</t>
    </rPh>
    <rPh sb="7" eb="9">
      <t>トリクズシ</t>
    </rPh>
    <rPh sb="9" eb="10">
      <t>ガク</t>
    </rPh>
    <phoneticPr fontId="6"/>
  </si>
  <si>
    <t>その他の積立金積立額（16）</t>
    <rPh sb="2" eb="3">
      <t>タ</t>
    </rPh>
    <rPh sb="4" eb="6">
      <t>ツミタテ</t>
    </rPh>
    <rPh sb="6" eb="7">
      <t>キン</t>
    </rPh>
    <rPh sb="7" eb="9">
      <t>ツミタテ</t>
    </rPh>
    <rPh sb="9" eb="10">
      <t>ガク</t>
    </rPh>
    <phoneticPr fontId="6"/>
  </si>
  <si>
    <t>次期繰越活動増減差額（17）=（13）+（14）+（15）-（16）</t>
    <rPh sb="0" eb="2">
      <t>ジキ</t>
    </rPh>
    <rPh sb="2" eb="4">
      <t>クリコシ</t>
    </rPh>
    <rPh sb="4" eb="6">
      <t>カツドウ</t>
    </rPh>
    <rPh sb="6" eb="8">
      <t>ゾウゲン</t>
    </rPh>
    <rPh sb="8" eb="10">
      <t>サガク</t>
    </rPh>
    <phoneticPr fontId="6"/>
  </si>
  <si>
    <t>当期末繰越活動増減差額（13）=（11）+（12）</t>
    <rPh sb="0" eb="2">
      <t>トウキ</t>
    </rPh>
    <rPh sb="2" eb="3">
      <t>マツ</t>
    </rPh>
    <rPh sb="3" eb="5">
      <t>クリコシ</t>
    </rPh>
    <rPh sb="5" eb="7">
      <t>カツドウ</t>
    </rPh>
    <rPh sb="7" eb="9">
      <t>ゾウゲン</t>
    </rPh>
    <rPh sb="9" eb="11">
      <t>サガク</t>
    </rPh>
    <phoneticPr fontId="6"/>
  </si>
  <si>
    <t>勘定科目</t>
    <rPh sb="0" eb="2">
      <t>カンジョウ</t>
    </rPh>
    <rPh sb="2" eb="4">
      <t>カモク</t>
    </rPh>
    <phoneticPr fontId="6"/>
  </si>
  <si>
    <t>事業活動計算書</t>
    <rPh sb="0" eb="2">
      <t>ジギョウ</t>
    </rPh>
    <rPh sb="2" eb="4">
      <t>カツドウ</t>
    </rPh>
    <rPh sb="4" eb="7">
      <t>ケイサンショ</t>
    </rPh>
    <phoneticPr fontId="6"/>
  </si>
  <si>
    <t>資金収支計算書</t>
    <rPh sb="0" eb="2">
      <t>シキン</t>
    </rPh>
    <rPh sb="2" eb="4">
      <t>シュウシ</t>
    </rPh>
    <rPh sb="4" eb="6">
      <t>ケイサン</t>
    </rPh>
    <rPh sb="6" eb="7">
      <t>ショ</t>
    </rPh>
    <phoneticPr fontId="6"/>
  </si>
  <si>
    <t>差異 (A)-(B)</t>
    <rPh sb="0" eb="2">
      <t>サイ</t>
    </rPh>
    <phoneticPr fontId="6"/>
  </si>
  <si>
    <t>事業活動収入　計（1）</t>
    <rPh sb="0" eb="2">
      <t>ジギョウ</t>
    </rPh>
    <rPh sb="2" eb="4">
      <t>カツドウ</t>
    </rPh>
    <rPh sb="4" eb="6">
      <t>シュウニュウ</t>
    </rPh>
    <rPh sb="7" eb="8">
      <t>ケイ</t>
    </rPh>
    <phoneticPr fontId="6"/>
  </si>
  <si>
    <t>事業活動支出　計（2）</t>
    <rPh sb="0" eb="2">
      <t>ジギョウ</t>
    </rPh>
    <rPh sb="2" eb="4">
      <t>カツドウ</t>
    </rPh>
    <rPh sb="4" eb="6">
      <t>シシュツ</t>
    </rPh>
    <rPh sb="7" eb="8">
      <t>ケイ</t>
    </rPh>
    <phoneticPr fontId="6"/>
  </si>
  <si>
    <t>事業活動資金収支差額（3）=（1）-（2）</t>
    <rPh sb="0" eb="2">
      <t>ジギョウ</t>
    </rPh>
    <rPh sb="2" eb="4">
      <t>カツドウ</t>
    </rPh>
    <rPh sb="4" eb="6">
      <t>シキン</t>
    </rPh>
    <rPh sb="6" eb="8">
      <t>シュウシ</t>
    </rPh>
    <rPh sb="8" eb="10">
      <t>サガク</t>
    </rPh>
    <phoneticPr fontId="6"/>
  </si>
  <si>
    <t>施設整備等収入　計（4）</t>
    <rPh sb="0" eb="2">
      <t>シセツ</t>
    </rPh>
    <rPh sb="2" eb="5">
      <t>セイビトウ</t>
    </rPh>
    <rPh sb="5" eb="7">
      <t>シュウニュウ</t>
    </rPh>
    <rPh sb="8" eb="9">
      <t>ケイ</t>
    </rPh>
    <phoneticPr fontId="6"/>
  </si>
  <si>
    <t>設備資金借入金元金償還金支出</t>
    <rPh sb="0" eb="2">
      <t>セツビ</t>
    </rPh>
    <rPh sb="2" eb="4">
      <t>シキン</t>
    </rPh>
    <rPh sb="4" eb="6">
      <t>カリイ</t>
    </rPh>
    <rPh sb="6" eb="7">
      <t>キン</t>
    </rPh>
    <rPh sb="7" eb="9">
      <t>ガンキン</t>
    </rPh>
    <rPh sb="9" eb="12">
      <t>ショウカンキン</t>
    </rPh>
    <rPh sb="12" eb="14">
      <t>シシュツ</t>
    </rPh>
    <phoneticPr fontId="6"/>
  </si>
  <si>
    <t>施設整備等支出　計（5）</t>
    <rPh sb="0" eb="2">
      <t>シセツ</t>
    </rPh>
    <rPh sb="2" eb="5">
      <t>セイビトウ</t>
    </rPh>
    <rPh sb="5" eb="7">
      <t>シシュツ</t>
    </rPh>
    <rPh sb="8" eb="9">
      <t>ケイ</t>
    </rPh>
    <phoneticPr fontId="6"/>
  </si>
  <si>
    <t>施設整備等資金収支差額（6）=（4）-（5）</t>
    <rPh sb="0" eb="2">
      <t>シセツ</t>
    </rPh>
    <rPh sb="2" eb="4">
      <t>セイビ</t>
    </rPh>
    <rPh sb="4" eb="5">
      <t>トウ</t>
    </rPh>
    <rPh sb="5" eb="7">
      <t>シキン</t>
    </rPh>
    <rPh sb="7" eb="9">
      <t>シュウシ</t>
    </rPh>
    <rPh sb="9" eb="11">
      <t>サガク</t>
    </rPh>
    <phoneticPr fontId="6"/>
  </si>
  <si>
    <t>その他の活動収入　計</t>
    <rPh sb="2" eb="3">
      <t>タ</t>
    </rPh>
    <rPh sb="4" eb="6">
      <t>カツドウ</t>
    </rPh>
    <rPh sb="6" eb="8">
      <t>シュウニュウ</t>
    </rPh>
    <rPh sb="9" eb="10">
      <t>ケイ</t>
    </rPh>
    <phoneticPr fontId="6"/>
  </si>
  <si>
    <t>その他の活動収入　計（7）</t>
    <rPh sb="2" eb="3">
      <t>タ</t>
    </rPh>
    <rPh sb="4" eb="6">
      <t>カツドウ</t>
    </rPh>
    <rPh sb="6" eb="8">
      <t>シュウニュウ</t>
    </rPh>
    <rPh sb="9" eb="10">
      <t>ケイ</t>
    </rPh>
    <phoneticPr fontId="6"/>
  </si>
  <si>
    <t>その他の活動支出　計（8）</t>
    <rPh sb="2" eb="3">
      <t>タ</t>
    </rPh>
    <rPh sb="4" eb="6">
      <t>カツドウ</t>
    </rPh>
    <rPh sb="6" eb="8">
      <t>シシュツ</t>
    </rPh>
    <rPh sb="9" eb="10">
      <t>ケイ</t>
    </rPh>
    <phoneticPr fontId="6"/>
  </si>
  <si>
    <t>その他の活動資金収支差額（9）=（7）-（8）</t>
    <rPh sb="2" eb="3">
      <t>タ</t>
    </rPh>
    <rPh sb="4" eb="6">
      <t>カツドウ</t>
    </rPh>
    <rPh sb="6" eb="8">
      <t>シキン</t>
    </rPh>
    <rPh sb="8" eb="10">
      <t>シュウシ</t>
    </rPh>
    <rPh sb="10" eb="12">
      <t>サガク</t>
    </rPh>
    <phoneticPr fontId="6"/>
  </si>
  <si>
    <t>予備費支出（10）</t>
    <rPh sb="0" eb="3">
      <t>ヨビヒ</t>
    </rPh>
    <rPh sb="3" eb="5">
      <t>シシュツ</t>
    </rPh>
    <phoneticPr fontId="6"/>
  </si>
  <si>
    <t>当期資金収支差引額（11）=（3）+（6）+（9）-（10）</t>
    <rPh sb="0" eb="2">
      <t>トウキ</t>
    </rPh>
    <rPh sb="2" eb="4">
      <t>シキン</t>
    </rPh>
    <rPh sb="4" eb="6">
      <t>シュウシ</t>
    </rPh>
    <rPh sb="6" eb="8">
      <t>サシヒキ</t>
    </rPh>
    <rPh sb="8" eb="9">
      <t>ガク</t>
    </rPh>
    <phoneticPr fontId="6"/>
  </si>
  <si>
    <t>前期末支払資金残高（12）</t>
    <rPh sb="0" eb="3">
      <t>ゼンキマツ</t>
    </rPh>
    <rPh sb="3" eb="5">
      <t>シハライ</t>
    </rPh>
    <rPh sb="5" eb="7">
      <t>シキン</t>
    </rPh>
    <rPh sb="7" eb="9">
      <t>ザンダカ</t>
    </rPh>
    <phoneticPr fontId="6"/>
  </si>
  <si>
    <t>当期末支払資金残高（11）+（12）</t>
    <rPh sb="0" eb="2">
      <t>トウキ</t>
    </rPh>
    <rPh sb="2" eb="3">
      <t>スエ</t>
    </rPh>
    <rPh sb="3" eb="5">
      <t>シハラ</t>
    </rPh>
    <rPh sb="5" eb="7">
      <t>シキン</t>
    </rPh>
    <rPh sb="7" eb="9">
      <t>ザンダカ</t>
    </rPh>
    <phoneticPr fontId="6"/>
  </si>
  <si>
    <t>事業活動収入　計</t>
    <rPh sb="0" eb="2">
      <t>ジギョウ</t>
    </rPh>
    <rPh sb="2" eb="4">
      <t>カツドウ</t>
    </rPh>
    <rPh sb="4" eb="6">
      <t>シュウニュウ</t>
    </rPh>
    <rPh sb="7" eb="8">
      <t>ケイ</t>
    </rPh>
    <phoneticPr fontId="6"/>
  </si>
  <si>
    <t>事業活動支出　計</t>
    <rPh sb="0" eb="2">
      <t>ジギョウ</t>
    </rPh>
    <rPh sb="2" eb="4">
      <t>カツドウ</t>
    </rPh>
    <rPh sb="4" eb="6">
      <t>シシュツ</t>
    </rPh>
    <rPh sb="7" eb="8">
      <t>ケイ</t>
    </rPh>
    <phoneticPr fontId="6"/>
  </si>
  <si>
    <t>事業活動資金収支差額</t>
    <rPh sb="0" eb="2">
      <t>ジギョウ</t>
    </rPh>
    <rPh sb="2" eb="4">
      <t>カツドウ</t>
    </rPh>
    <rPh sb="4" eb="6">
      <t>シキン</t>
    </rPh>
    <rPh sb="6" eb="8">
      <t>シュウシ</t>
    </rPh>
    <rPh sb="8" eb="10">
      <t>サガク</t>
    </rPh>
    <phoneticPr fontId="6"/>
  </si>
  <si>
    <t>施設整備等資金収支差額</t>
    <rPh sb="0" eb="2">
      <t>シセツ</t>
    </rPh>
    <rPh sb="2" eb="4">
      <t>セイビ</t>
    </rPh>
    <rPh sb="4" eb="5">
      <t>トウ</t>
    </rPh>
    <rPh sb="5" eb="7">
      <t>シキン</t>
    </rPh>
    <rPh sb="7" eb="9">
      <t>シュウシ</t>
    </rPh>
    <rPh sb="9" eb="11">
      <t>サガク</t>
    </rPh>
    <phoneticPr fontId="6"/>
  </si>
  <si>
    <t>その他の活動支出　計</t>
    <rPh sb="2" eb="3">
      <t>タ</t>
    </rPh>
    <rPh sb="4" eb="6">
      <t>カツドウ</t>
    </rPh>
    <rPh sb="6" eb="8">
      <t>シシュツ</t>
    </rPh>
    <rPh sb="9" eb="10">
      <t>ケイ</t>
    </rPh>
    <phoneticPr fontId="6"/>
  </si>
  <si>
    <t>その他の活動資金収支差額</t>
    <rPh sb="2" eb="3">
      <t>タ</t>
    </rPh>
    <rPh sb="4" eb="6">
      <t>カツドウ</t>
    </rPh>
    <rPh sb="6" eb="8">
      <t>シキン</t>
    </rPh>
    <rPh sb="8" eb="10">
      <t>シュウシ</t>
    </rPh>
    <rPh sb="10" eb="12">
      <t>サガク</t>
    </rPh>
    <phoneticPr fontId="6"/>
  </si>
  <si>
    <t>当期資金収支差額合計</t>
    <rPh sb="0" eb="2">
      <t>トウキ</t>
    </rPh>
    <rPh sb="2" eb="4">
      <t>シキン</t>
    </rPh>
    <rPh sb="4" eb="6">
      <t>シュウシ</t>
    </rPh>
    <rPh sb="6" eb="8">
      <t>サガク</t>
    </rPh>
    <rPh sb="8" eb="10">
      <t>ゴウケイ</t>
    </rPh>
    <phoneticPr fontId="6"/>
  </si>
  <si>
    <t>社会福祉法人　須崎福祉会</t>
    <rPh sb="0" eb="2">
      <t>シャカイ</t>
    </rPh>
    <rPh sb="2" eb="4">
      <t>フクシ</t>
    </rPh>
    <rPh sb="4" eb="6">
      <t>ホウジン</t>
    </rPh>
    <rPh sb="7" eb="9">
      <t>スサキ</t>
    </rPh>
    <rPh sb="9" eb="11">
      <t>フクシ</t>
    </rPh>
    <rPh sb="11" eb="12">
      <t>カイ</t>
    </rPh>
    <phoneticPr fontId="24"/>
  </si>
  <si>
    <t>　　・平成19年3月31日以前に取得した固定資産については旧定額法、平成19年4月1日以後に取得した固定資産</t>
  </si>
  <si>
    <t>　　　については定額法を採用している。</t>
  </si>
  <si>
    <t>　　　償却累計額が当該資産の取得価額から備忘価額1円を控除した金額に達するまで償却を行う。</t>
  </si>
  <si>
    <t>　　・所有権移転外ファイナンスリース取引に係るリース資産</t>
  </si>
  <si>
    <t>　　　あるリース取引については、通常の賃貸借処理に準じた会計処理を採用している。</t>
  </si>
  <si>
    <t xml:space="preserve">　　　                                                               </t>
  </si>
  <si>
    <t xml:space="preserve">（２）引当金の計上基準                                                                              </t>
  </si>
  <si>
    <t>　　・退職給付引当金</t>
  </si>
  <si>
    <t>　　　(社)高知県社会福祉協議会民間社会福祉施設職員退職手当共済事業からの共済契約者掛金の明細を基とし</t>
    <rPh sb="4" eb="5">
      <t>シャ</t>
    </rPh>
    <rPh sb="6" eb="9">
      <t>コウチケン</t>
    </rPh>
    <rPh sb="9" eb="11">
      <t>シャカイ</t>
    </rPh>
    <rPh sb="11" eb="13">
      <t>フクシ</t>
    </rPh>
    <rPh sb="13" eb="16">
      <t>キョウギカイ</t>
    </rPh>
    <rPh sb="16" eb="18">
      <t>ミンカン</t>
    </rPh>
    <rPh sb="18" eb="20">
      <t>シャカイ</t>
    </rPh>
    <rPh sb="20" eb="22">
      <t>フクシ</t>
    </rPh>
    <rPh sb="22" eb="24">
      <t>シセツ</t>
    </rPh>
    <rPh sb="24" eb="26">
      <t>ショクイン</t>
    </rPh>
    <rPh sb="26" eb="28">
      <t>タイショク</t>
    </rPh>
    <rPh sb="28" eb="30">
      <t>テアテ</t>
    </rPh>
    <rPh sb="30" eb="32">
      <t>キョウサイ</t>
    </rPh>
    <rPh sb="32" eb="34">
      <t>ジギョウ</t>
    </rPh>
    <phoneticPr fontId="24"/>
  </si>
  <si>
    <t/>
  </si>
  <si>
    <t>・拠点区分における各サービス区分</t>
  </si>
  <si>
    <t>（１）社会福祉事業区分</t>
  </si>
  <si>
    <t>　１．清流の里拠点区分</t>
  </si>
  <si>
    <t>　　　ア　本部</t>
  </si>
  <si>
    <t>　　　イ　特別養護老人ホーム清流荘（ショートステイ含む）サービス区分</t>
  </si>
  <si>
    <t>　　　ウ　老人デイサービスセンター清流の家サービス区分</t>
  </si>
  <si>
    <t>　　　エ　老人デイサービスセンターよこなみサービス区分</t>
  </si>
  <si>
    <t>　　　オ　老人デイサービスセンターしろやまサービス区分</t>
  </si>
  <si>
    <t>・当法人の事業区分は社会福祉事業のみであり、また拠点区分が１つであることから、</t>
  </si>
  <si>
    <t>基本財産の増減の内容及び金額は、以下のとおりである。</t>
  </si>
  <si>
    <t>（単位：円）</t>
  </si>
  <si>
    <t>基本財産の種類</t>
  </si>
  <si>
    <t>前期末残高</t>
  </si>
  <si>
    <t>当期増加額</t>
  </si>
  <si>
    <t>当期減少額</t>
  </si>
  <si>
    <t>当期末残高</t>
  </si>
  <si>
    <t>合　　計</t>
  </si>
  <si>
    <t>固定資産の取得価額、減価償却累計額及び当期末残高は、以下のとおりである。</t>
  </si>
  <si>
    <t>取得価額</t>
  </si>
  <si>
    <t>減価償却累計額</t>
  </si>
  <si>
    <t>基本財産</t>
  </si>
  <si>
    <t>小　　計</t>
  </si>
  <si>
    <t>その他の固定資産</t>
  </si>
  <si>
    <t>建物</t>
  </si>
  <si>
    <t>構築物</t>
  </si>
  <si>
    <t>車輌運搬具</t>
  </si>
  <si>
    <t>器具及び備品</t>
  </si>
  <si>
    <t>債権額、徴収不能引当金の当期末残高、債権の当期末残高は、以下のとおりである。</t>
  </si>
  <si>
    <t>債権額</t>
  </si>
  <si>
    <t>徴収不能引当金の当期末残高</t>
  </si>
  <si>
    <t>債権の当期末残高</t>
  </si>
  <si>
    <t>積立資産支出</t>
    <rPh sb="0" eb="2">
      <t>ツミタテ</t>
    </rPh>
    <rPh sb="2" eb="4">
      <t>シサン</t>
    </rPh>
    <rPh sb="4" eb="6">
      <t>シシュツ</t>
    </rPh>
    <phoneticPr fontId="6"/>
  </si>
  <si>
    <t>その他の活動による収入</t>
    <rPh sb="2" eb="3">
      <t>タ</t>
    </rPh>
    <rPh sb="4" eb="6">
      <t>カツドウ</t>
    </rPh>
    <rPh sb="9" eb="11">
      <t>シュウニュウ</t>
    </rPh>
    <phoneticPr fontId="6"/>
  </si>
  <si>
    <t>固定資産売却益</t>
    <rPh sb="0" eb="2">
      <t>コテイ</t>
    </rPh>
    <rPh sb="2" eb="4">
      <t>シサン</t>
    </rPh>
    <rPh sb="4" eb="6">
      <t>バイキャク</t>
    </rPh>
    <rPh sb="6" eb="7">
      <t>エキ</t>
    </rPh>
    <phoneticPr fontId="6"/>
  </si>
  <si>
    <t>その他の活動収入</t>
    <rPh sb="2" eb="3">
      <t>タ</t>
    </rPh>
    <rPh sb="4" eb="6">
      <t>カツドウ</t>
    </rPh>
    <rPh sb="6" eb="8">
      <t>シュウニュウ</t>
    </rPh>
    <phoneticPr fontId="6"/>
  </si>
  <si>
    <t>-7-</t>
    <phoneticPr fontId="6"/>
  </si>
  <si>
    <t>合計</t>
    <rPh sb="0" eb="2">
      <t>ゴウケイ</t>
    </rPh>
    <phoneticPr fontId="6"/>
  </si>
  <si>
    <t>予算額 (A)</t>
    <rPh sb="0" eb="2">
      <t>ヨサン</t>
    </rPh>
    <rPh sb="2" eb="3">
      <t>ガク</t>
    </rPh>
    <phoneticPr fontId="6"/>
  </si>
  <si>
    <t>決算額 (B)</t>
    <rPh sb="0" eb="2">
      <t>ケッサン</t>
    </rPh>
    <rPh sb="2" eb="3">
      <t>ガク</t>
    </rPh>
    <phoneticPr fontId="6"/>
  </si>
  <si>
    <t>資金収支明細書</t>
    <rPh sb="0" eb="2">
      <t>シキン</t>
    </rPh>
    <rPh sb="2" eb="4">
      <t>シュウシ</t>
    </rPh>
    <rPh sb="4" eb="7">
      <t>メイサイショ</t>
    </rPh>
    <phoneticPr fontId="6"/>
  </si>
  <si>
    <t>退職共済積立資産</t>
    <rPh sb="0" eb="2">
      <t>タイショク</t>
    </rPh>
    <rPh sb="2" eb="4">
      <t>キョウサイ</t>
    </rPh>
    <rPh sb="4" eb="6">
      <t>ツミタテ</t>
    </rPh>
    <rPh sb="6" eb="8">
      <t>シサン</t>
    </rPh>
    <phoneticPr fontId="6"/>
  </si>
  <si>
    <t>ファイナンスリース債務の返済支出</t>
    <rPh sb="9" eb="11">
      <t>サイム</t>
    </rPh>
    <rPh sb="12" eb="14">
      <t>ヘンサイ</t>
    </rPh>
    <rPh sb="14" eb="16">
      <t>シシュツ</t>
    </rPh>
    <phoneticPr fontId="6"/>
  </si>
  <si>
    <t>無形リース資産</t>
    <rPh sb="0" eb="2">
      <t>ムケイ</t>
    </rPh>
    <rPh sb="5" eb="7">
      <t>シサン</t>
    </rPh>
    <phoneticPr fontId="6"/>
  </si>
  <si>
    <t>１年以内返済予定リース債務</t>
    <rPh sb="1" eb="2">
      <t>ネン</t>
    </rPh>
    <rPh sb="2" eb="4">
      <t>イナイ</t>
    </rPh>
    <rPh sb="4" eb="6">
      <t>ヘンサイ</t>
    </rPh>
    <rPh sb="6" eb="8">
      <t>ヨテイ</t>
    </rPh>
    <rPh sb="11" eb="13">
      <t>サイム</t>
    </rPh>
    <phoneticPr fontId="6"/>
  </si>
  <si>
    <t>リース債務</t>
    <rPh sb="3" eb="5">
      <t>サイム</t>
    </rPh>
    <phoneticPr fontId="6"/>
  </si>
  <si>
    <t>.</t>
    <phoneticPr fontId="6"/>
  </si>
  <si>
    <t>-6-</t>
    <phoneticPr fontId="6"/>
  </si>
  <si>
    <t>-7-</t>
    <phoneticPr fontId="6"/>
  </si>
  <si>
    <t>-8-</t>
    <phoneticPr fontId="6"/>
  </si>
  <si>
    <t>-11-</t>
    <phoneticPr fontId="6"/>
  </si>
  <si>
    <t>-12-</t>
    <phoneticPr fontId="6"/>
  </si>
  <si>
    <t>-14-</t>
    <phoneticPr fontId="6"/>
  </si>
  <si>
    <t>財　産　目　録</t>
  </si>
  <si>
    <t>社会福祉法人　須崎福祉会</t>
  </si>
  <si>
    <t>貸借対照表科目</t>
  </si>
  <si>
    <t>場所・物量等</t>
  </si>
  <si>
    <t>取得年度</t>
  </si>
  <si>
    <t>使用目的等</t>
  </si>
  <si>
    <t>貸借対照表価額</t>
  </si>
  <si>
    <t>Ⅰ 資産の部</t>
  </si>
  <si>
    <t xml:space="preserve"> １ 流動資産</t>
  </si>
  <si>
    <t xml:space="preserve">   現金預金</t>
  </si>
  <si>
    <t xml:space="preserve">     普通預金</t>
  </si>
  <si>
    <t>本部会計</t>
    <rPh sb="0" eb="2">
      <t>ホンブ</t>
    </rPh>
    <rPh sb="2" eb="4">
      <t>カイケイ</t>
    </rPh>
    <phoneticPr fontId="24"/>
  </si>
  <si>
    <t>四国銀行／須崎支店</t>
    <rPh sb="0" eb="2">
      <t>シコク</t>
    </rPh>
    <rPh sb="2" eb="4">
      <t>ギンコウ</t>
    </rPh>
    <rPh sb="5" eb="7">
      <t>スサキ</t>
    </rPh>
    <rPh sb="7" eb="9">
      <t>シテン</t>
    </rPh>
    <phoneticPr fontId="6"/>
  </si>
  <si>
    <t>―</t>
  </si>
  <si>
    <t>運転資金</t>
    <rPh sb="0" eb="2">
      <t>ウンテン</t>
    </rPh>
    <rPh sb="2" eb="4">
      <t>シキン</t>
    </rPh>
    <phoneticPr fontId="24"/>
  </si>
  <si>
    <t>特養ホーム清流荘</t>
    <rPh sb="0" eb="2">
      <t>トクヨウ</t>
    </rPh>
    <rPh sb="5" eb="7">
      <t>セイリュウ</t>
    </rPh>
    <rPh sb="7" eb="8">
      <t>ソウ</t>
    </rPh>
    <phoneticPr fontId="24"/>
  </si>
  <si>
    <t>デイ　清流の家</t>
    <rPh sb="3" eb="5">
      <t>セイリュウ</t>
    </rPh>
    <rPh sb="6" eb="7">
      <t>イエ</t>
    </rPh>
    <phoneticPr fontId="24"/>
  </si>
  <si>
    <t>居宅　清流の家</t>
    <rPh sb="0" eb="2">
      <t>キョタク</t>
    </rPh>
    <rPh sb="3" eb="5">
      <t>セイリュウ</t>
    </rPh>
    <rPh sb="6" eb="7">
      <t>イエ</t>
    </rPh>
    <phoneticPr fontId="24"/>
  </si>
  <si>
    <t>居宅　よこなみ</t>
    <rPh sb="0" eb="2">
      <t>キョタク</t>
    </rPh>
    <phoneticPr fontId="24"/>
  </si>
  <si>
    <t>高知信用金庫／須崎支店</t>
    <rPh sb="0" eb="2">
      <t>コウチ</t>
    </rPh>
    <rPh sb="2" eb="4">
      <t>シンヨウ</t>
    </rPh>
    <rPh sb="4" eb="6">
      <t>キンコ</t>
    </rPh>
    <rPh sb="7" eb="9">
      <t>スサキ</t>
    </rPh>
    <rPh sb="9" eb="11">
      <t>シテン</t>
    </rPh>
    <phoneticPr fontId="6"/>
  </si>
  <si>
    <t>土佐くろしお農協／上分支所</t>
    <rPh sb="0" eb="2">
      <t>トサ</t>
    </rPh>
    <rPh sb="6" eb="8">
      <t>ノウキョウ</t>
    </rPh>
    <rPh sb="7" eb="8">
      <t>キョウ</t>
    </rPh>
    <rPh sb="9" eb="10">
      <t>カミ</t>
    </rPh>
    <rPh sb="10" eb="11">
      <t>ブン</t>
    </rPh>
    <rPh sb="11" eb="13">
      <t>シショ</t>
    </rPh>
    <phoneticPr fontId="6"/>
  </si>
  <si>
    <t xml:space="preserve">     定期預金</t>
  </si>
  <si>
    <t>土佐くろしお農協／上分支所</t>
    <rPh sb="0" eb="2">
      <t>トサ</t>
    </rPh>
    <rPh sb="6" eb="8">
      <t>ノウキョウ</t>
    </rPh>
    <rPh sb="9" eb="10">
      <t>カミ</t>
    </rPh>
    <rPh sb="10" eb="11">
      <t>ブン</t>
    </rPh>
    <rPh sb="11" eb="13">
      <t>シショ</t>
    </rPh>
    <phoneticPr fontId="6"/>
  </si>
  <si>
    <t>小計</t>
  </si>
  <si>
    <t xml:space="preserve">   事業未収金</t>
  </si>
  <si>
    <t>高知県国保連合会　他</t>
    <rPh sb="0" eb="3">
      <t>コウチケン</t>
    </rPh>
    <rPh sb="3" eb="4">
      <t>クニ</t>
    </rPh>
    <rPh sb="4" eb="5">
      <t>ホ</t>
    </rPh>
    <rPh sb="5" eb="7">
      <t>レンゴウ</t>
    </rPh>
    <rPh sb="7" eb="8">
      <t>カイ</t>
    </rPh>
    <rPh sb="9" eb="10">
      <t>ホカ</t>
    </rPh>
    <phoneticPr fontId="24"/>
  </si>
  <si>
    <t xml:space="preserve">   前払費用</t>
  </si>
  <si>
    <t>流動資産合計</t>
  </si>
  <si>
    <t xml:space="preserve"> ２ 固定資産</t>
  </si>
  <si>
    <t xml:space="preserve"> (１) 基本財産</t>
  </si>
  <si>
    <t>第一種社会福祉事業である、特別養護老人ホーム施設等に使用している。</t>
    <rPh sb="0" eb="3">
      <t>ダイイッシュ</t>
    </rPh>
    <rPh sb="3" eb="5">
      <t>シャカイ</t>
    </rPh>
    <rPh sb="5" eb="7">
      <t>フクシ</t>
    </rPh>
    <rPh sb="7" eb="9">
      <t>ジギョウ</t>
    </rPh>
    <rPh sb="13" eb="15">
      <t>トクベツ</t>
    </rPh>
    <rPh sb="15" eb="17">
      <t>ヨウゴ</t>
    </rPh>
    <rPh sb="17" eb="19">
      <t>ロウジン</t>
    </rPh>
    <rPh sb="22" eb="24">
      <t>シセツ</t>
    </rPh>
    <rPh sb="24" eb="25">
      <t>トウ</t>
    </rPh>
    <rPh sb="26" eb="28">
      <t>シヨウ</t>
    </rPh>
    <phoneticPr fontId="24"/>
  </si>
  <si>
    <t xml:space="preserve">   土地</t>
  </si>
  <si>
    <t>須崎市上分丙1758-2他</t>
    <rPh sb="12" eb="13">
      <t>ホカ</t>
    </rPh>
    <phoneticPr fontId="24"/>
  </si>
  <si>
    <t>S61.12他</t>
    <rPh sb="6" eb="7">
      <t>ホカ</t>
    </rPh>
    <phoneticPr fontId="24"/>
  </si>
  <si>
    <t>須崎市鍛冶町28番2</t>
    <rPh sb="0" eb="3">
      <t>スサキシ</t>
    </rPh>
    <rPh sb="3" eb="6">
      <t>カジチョウ</t>
    </rPh>
    <rPh sb="8" eb="9">
      <t>バン</t>
    </rPh>
    <phoneticPr fontId="24"/>
  </si>
  <si>
    <t xml:space="preserve">   建物</t>
  </si>
  <si>
    <t>S62. 6他</t>
    <rPh sb="6" eb="7">
      <t>ホカ</t>
    </rPh>
    <phoneticPr fontId="24"/>
  </si>
  <si>
    <t>基本財産合計</t>
  </si>
  <si>
    <t xml:space="preserve"> (２) その他の固定資産</t>
  </si>
  <si>
    <t>物置・ボイラー他</t>
    <rPh sb="0" eb="2">
      <t>モノオキ</t>
    </rPh>
    <rPh sb="7" eb="8">
      <t>ホカ</t>
    </rPh>
    <phoneticPr fontId="24"/>
  </si>
  <si>
    <t xml:space="preserve">   構築物</t>
  </si>
  <si>
    <t>舗装工事他</t>
    <rPh sb="0" eb="2">
      <t>ホソウ</t>
    </rPh>
    <rPh sb="2" eb="4">
      <t>コウジ</t>
    </rPh>
    <rPh sb="4" eb="5">
      <t>ホカ</t>
    </rPh>
    <phoneticPr fontId="24"/>
  </si>
  <si>
    <t xml:space="preserve">   車輌運搬具</t>
  </si>
  <si>
    <t>トヨタハイエース車番5462他</t>
    <rPh sb="8" eb="10">
      <t>シャバン</t>
    </rPh>
    <rPh sb="14" eb="15">
      <t>ホカ</t>
    </rPh>
    <phoneticPr fontId="24"/>
  </si>
  <si>
    <t xml:space="preserve">   器具及び備品</t>
  </si>
  <si>
    <t>モーターベッド他</t>
    <rPh sb="7" eb="8">
      <t>ホカ</t>
    </rPh>
    <phoneticPr fontId="24"/>
  </si>
  <si>
    <t xml:space="preserve">   権利</t>
  </si>
  <si>
    <t>水道施設負担金</t>
    <rPh sb="0" eb="2">
      <t>スイドウ</t>
    </rPh>
    <rPh sb="2" eb="4">
      <t>シセツ</t>
    </rPh>
    <rPh sb="4" eb="7">
      <t>フタンキン</t>
    </rPh>
    <phoneticPr fontId="24"/>
  </si>
  <si>
    <t xml:space="preserve">   ソフトウエア</t>
  </si>
  <si>
    <t>介護請求ソフト他</t>
    <rPh sb="0" eb="2">
      <t>カイゴ</t>
    </rPh>
    <rPh sb="2" eb="4">
      <t>セイキュウ</t>
    </rPh>
    <rPh sb="7" eb="8">
      <t>ホカ</t>
    </rPh>
    <phoneticPr fontId="24"/>
  </si>
  <si>
    <t xml:space="preserve">   無形リース資産</t>
  </si>
  <si>
    <t>介護支援システムリース</t>
    <rPh sb="0" eb="2">
      <t>カイゴ</t>
    </rPh>
    <rPh sb="2" eb="4">
      <t>シエン</t>
    </rPh>
    <phoneticPr fontId="24"/>
  </si>
  <si>
    <t xml:space="preserve">   備品等購入積立資産</t>
  </si>
  <si>
    <t>四国銀行／須崎支店　定期</t>
    <rPh sb="0" eb="2">
      <t>シコク</t>
    </rPh>
    <rPh sb="2" eb="4">
      <t>ギンコウ</t>
    </rPh>
    <rPh sb="5" eb="7">
      <t>スサキ</t>
    </rPh>
    <rPh sb="7" eb="9">
      <t>シテン</t>
    </rPh>
    <rPh sb="10" eb="12">
      <t>テイキ</t>
    </rPh>
    <phoneticPr fontId="6"/>
  </si>
  <si>
    <t>将来における備品等購入のために積立</t>
    <rPh sb="0" eb="2">
      <t>ショウライ</t>
    </rPh>
    <rPh sb="6" eb="8">
      <t>ビヒン</t>
    </rPh>
    <rPh sb="8" eb="9">
      <t>トウ</t>
    </rPh>
    <rPh sb="9" eb="11">
      <t>コウニュウ</t>
    </rPh>
    <rPh sb="15" eb="17">
      <t>ツミタテ</t>
    </rPh>
    <phoneticPr fontId="24"/>
  </si>
  <si>
    <t>(社)高知県社会福祉協議会</t>
    <rPh sb="12" eb="13">
      <t>カイ</t>
    </rPh>
    <phoneticPr fontId="24"/>
  </si>
  <si>
    <t>民間社会福祉施設職員退職手当共済事業</t>
  </si>
  <si>
    <t xml:space="preserve">   長期前払費用</t>
  </si>
  <si>
    <t>自動車リサイクル料</t>
    <rPh sb="0" eb="3">
      <t>ジドウシャ</t>
    </rPh>
    <rPh sb="8" eb="9">
      <t>リョウ</t>
    </rPh>
    <phoneticPr fontId="24"/>
  </si>
  <si>
    <t xml:space="preserve">   出資金</t>
  </si>
  <si>
    <t>その他の固定資産合計</t>
  </si>
  <si>
    <t>固定資産合計</t>
  </si>
  <si>
    <t>資産合計</t>
  </si>
  <si>
    <t>Ⅱ 負債の部</t>
  </si>
  <si>
    <t xml:space="preserve"> １ 流動負債</t>
  </si>
  <si>
    <t xml:space="preserve">   事業未払金</t>
  </si>
  <si>
    <t>3月分給与・給食材料費　他</t>
    <rPh sb="1" eb="2">
      <t>ガツ</t>
    </rPh>
    <rPh sb="2" eb="3">
      <t>フン</t>
    </rPh>
    <rPh sb="3" eb="5">
      <t>キュウヨ</t>
    </rPh>
    <rPh sb="6" eb="8">
      <t>キュウショク</t>
    </rPh>
    <rPh sb="8" eb="11">
      <t>ザイリョウヒ</t>
    </rPh>
    <rPh sb="12" eb="13">
      <t>ホカ</t>
    </rPh>
    <phoneticPr fontId="6"/>
  </si>
  <si>
    <t>デイ　よこなみ</t>
    <phoneticPr fontId="24"/>
  </si>
  <si>
    <t>デイ　しろやま</t>
    <phoneticPr fontId="24"/>
  </si>
  <si>
    <t>3月分給与・退職共済掛金　他</t>
    <rPh sb="1" eb="2">
      <t>ガツ</t>
    </rPh>
    <rPh sb="2" eb="3">
      <t>フン</t>
    </rPh>
    <rPh sb="3" eb="5">
      <t>キュウヨ</t>
    </rPh>
    <rPh sb="6" eb="8">
      <t>タイショク</t>
    </rPh>
    <rPh sb="8" eb="10">
      <t>キョウサイ</t>
    </rPh>
    <rPh sb="10" eb="12">
      <t>カケキン</t>
    </rPh>
    <rPh sb="13" eb="14">
      <t>ホカ</t>
    </rPh>
    <phoneticPr fontId="6"/>
  </si>
  <si>
    <t xml:space="preserve">   1年以内返済予定リース債務</t>
    <phoneticPr fontId="24"/>
  </si>
  <si>
    <t>ｼｬｰﾌﾟﾌｧｲﾅﾝｽ(株)　介護支援ｼｽﾃﾑﾘｰｽ</t>
    <rPh sb="15" eb="17">
      <t>カイゴ</t>
    </rPh>
    <rPh sb="17" eb="19">
      <t>シエン</t>
    </rPh>
    <phoneticPr fontId="24"/>
  </si>
  <si>
    <t xml:space="preserve">   職員預り金</t>
  </si>
  <si>
    <t>3月分社会保険料・源泉税・住民税等</t>
    <rPh sb="1" eb="3">
      <t>ガツブン</t>
    </rPh>
    <rPh sb="3" eb="5">
      <t>シャカイ</t>
    </rPh>
    <rPh sb="5" eb="8">
      <t>ホケンリョウ</t>
    </rPh>
    <rPh sb="9" eb="12">
      <t>ゲンセンゼイ</t>
    </rPh>
    <rPh sb="13" eb="16">
      <t>ジュウミンゼイ</t>
    </rPh>
    <rPh sb="16" eb="17">
      <t>トウ</t>
    </rPh>
    <phoneticPr fontId="6"/>
  </si>
  <si>
    <t>流動負債合計</t>
  </si>
  <si>
    <t xml:space="preserve"> ２ 固定負債</t>
  </si>
  <si>
    <t xml:space="preserve">   リース債務</t>
  </si>
  <si>
    <t xml:space="preserve">   退職給付引当金</t>
  </si>
  <si>
    <t>固定負債合計</t>
  </si>
  <si>
    <t>負債合計</t>
  </si>
  <si>
    <t>差引純資産</t>
  </si>
  <si>
    <t>0552661</t>
    <phoneticPr fontId="24"/>
  </si>
  <si>
    <t>0333587</t>
    <phoneticPr fontId="24"/>
  </si>
  <si>
    <t>0000024</t>
    <phoneticPr fontId="24"/>
  </si>
  <si>
    <t>11234522</t>
    <phoneticPr fontId="24"/>
  </si>
  <si>
    <t>8,976.02㎡</t>
    <phoneticPr fontId="24"/>
  </si>
  <si>
    <t>　874.79㎡</t>
    <phoneticPr fontId="24"/>
  </si>
  <si>
    <t>H21. 6</t>
    <phoneticPr fontId="24"/>
  </si>
  <si>
    <t>4,295.58㎡</t>
    <phoneticPr fontId="24"/>
  </si>
  <si>
    <t>　375.96㎡</t>
    <phoneticPr fontId="24"/>
  </si>
  <si>
    <t>H22. 4</t>
    <phoneticPr fontId="24"/>
  </si>
  <si>
    <t>908526</t>
    <phoneticPr fontId="24"/>
  </si>
  <si>
    <t>923959</t>
    <phoneticPr fontId="24"/>
  </si>
  <si>
    <t>5133020</t>
    <phoneticPr fontId="24"/>
  </si>
  <si>
    <t>5133039</t>
    <phoneticPr fontId="24"/>
  </si>
  <si>
    <t>886832</t>
    <phoneticPr fontId="24"/>
  </si>
  <si>
    <t>916758</t>
    <phoneticPr fontId="24"/>
  </si>
  <si>
    <t>923967</t>
    <phoneticPr fontId="24"/>
  </si>
  <si>
    <t xml:space="preserve">   退職共済積立資産</t>
    <phoneticPr fontId="24"/>
  </si>
  <si>
    <t>別紙１</t>
  </si>
  <si>
    <t>計算書類に対する注記（法人全体用）</t>
  </si>
  <si>
    <t>１．継続事業の前提に関する注記</t>
  </si>
  <si>
    <t>該当なし</t>
    <rPh sb="0" eb="2">
      <t>ガイトウ</t>
    </rPh>
    <phoneticPr fontId="24"/>
  </si>
  <si>
    <t>２．重要な会計方針</t>
  </si>
  <si>
    <t>３．重要な会計方針の変更</t>
  </si>
  <si>
    <t>４．法人で採用する退職給付制度</t>
  </si>
  <si>
    <t>当法人で採用する職給付制度は以下のとおりである。</t>
    <rPh sb="0" eb="1">
      <t>トウ</t>
    </rPh>
    <rPh sb="1" eb="3">
      <t>ホウジン</t>
    </rPh>
    <rPh sb="4" eb="6">
      <t>サイヨウ</t>
    </rPh>
    <rPh sb="8" eb="9">
      <t>ショク</t>
    </rPh>
    <rPh sb="9" eb="11">
      <t>キュウフ</t>
    </rPh>
    <rPh sb="11" eb="13">
      <t>セイド</t>
    </rPh>
    <rPh sb="14" eb="16">
      <t>イカ</t>
    </rPh>
    <phoneticPr fontId="24"/>
  </si>
  <si>
    <t>（１）社会福祉施設職員等退職手当共済制度</t>
    <rPh sb="3" eb="5">
      <t>シャカイ</t>
    </rPh>
    <rPh sb="5" eb="7">
      <t>フクシ</t>
    </rPh>
    <rPh sb="7" eb="9">
      <t>シセツ</t>
    </rPh>
    <rPh sb="9" eb="11">
      <t>ショクイン</t>
    </rPh>
    <rPh sb="11" eb="12">
      <t>ナド</t>
    </rPh>
    <rPh sb="12" eb="14">
      <t>タイショク</t>
    </rPh>
    <rPh sb="14" eb="16">
      <t>テアテ</t>
    </rPh>
    <rPh sb="16" eb="18">
      <t>キョウサイ</t>
    </rPh>
    <rPh sb="18" eb="20">
      <t>セイド</t>
    </rPh>
    <phoneticPr fontId="24"/>
  </si>
  <si>
    <t>　　　(独)福祉医療機構の実施する社会福祉施設職員等退職手当共済制度に加入している。</t>
    <rPh sb="4" eb="5">
      <t>ドク</t>
    </rPh>
    <rPh sb="6" eb="8">
      <t>フクシ</t>
    </rPh>
    <rPh sb="8" eb="10">
      <t>イリョウ</t>
    </rPh>
    <rPh sb="10" eb="12">
      <t>キコウ</t>
    </rPh>
    <rPh sb="13" eb="15">
      <t>ジッシ</t>
    </rPh>
    <rPh sb="17" eb="19">
      <t>シャカイ</t>
    </rPh>
    <rPh sb="19" eb="21">
      <t>フクシ</t>
    </rPh>
    <rPh sb="21" eb="23">
      <t>シセツ</t>
    </rPh>
    <rPh sb="23" eb="25">
      <t>ショクイン</t>
    </rPh>
    <rPh sb="25" eb="26">
      <t>ナド</t>
    </rPh>
    <rPh sb="26" eb="28">
      <t>タイショク</t>
    </rPh>
    <rPh sb="28" eb="30">
      <t>テアテ</t>
    </rPh>
    <rPh sb="30" eb="32">
      <t>キョウサイ</t>
    </rPh>
    <rPh sb="32" eb="34">
      <t>セイド</t>
    </rPh>
    <rPh sb="35" eb="37">
      <t>カニュウ</t>
    </rPh>
    <phoneticPr fontId="24"/>
  </si>
  <si>
    <t>（２）民間退職共済制度</t>
    <rPh sb="3" eb="5">
      <t>ミンカン</t>
    </rPh>
    <rPh sb="5" eb="7">
      <t>タイショク</t>
    </rPh>
    <rPh sb="7" eb="9">
      <t>キョウサイ</t>
    </rPh>
    <rPh sb="9" eb="11">
      <t>セイド</t>
    </rPh>
    <phoneticPr fontId="24"/>
  </si>
  <si>
    <t>　　　(社)高知県社会福祉協議会民間社会福祉施設職員退職手当共済事業の実施する退職共済制度に</t>
    <rPh sb="4" eb="5">
      <t>シャ</t>
    </rPh>
    <rPh sb="6" eb="9">
      <t>コウチケン</t>
    </rPh>
    <rPh sb="9" eb="11">
      <t>シャカイ</t>
    </rPh>
    <rPh sb="11" eb="13">
      <t>フクシ</t>
    </rPh>
    <rPh sb="13" eb="16">
      <t>キョウギカイ</t>
    </rPh>
    <rPh sb="16" eb="18">
      <t>ミンカン</t>
    </rPh>
    <rPh sb="18" eb="20">
      <t>シャカイ</t>
    </rPh>
    <rPh sb="20" eb="22">
      <t>フクシ</t>
    </rPh>
    <rPh sb="22" eb="24">
      <t>シセツ</t>
    </rPh>
    <rPh sb="24" eb="26">
      <t>ショクイン</t>
    </rPh>
    <rPh sb="26" eb="28">
      <t>タイショク</t>
    </rPh>
    <rPh sb="28" eb="30">
      <t>テアテ</t>
    </rPh>
    <rPh sb="30" eb="32">
      <t>キョウサイ</t>
    </rPh>
    <rPh sb="32" eb="34">
      <t>ジギョウ</t>
    </rPh>
    <rPh sb="35" eb="37">
      <t>ジッシ</t>
    </rPh>
    <rPh sb="39" eb="41">
      <t>タイショク</t>
    </rPh>
    <rPh sb="41" eb="43">
      <t>キョウサイ</t>
    </rPh>
    <rPh sb="43" eb="45">
      <t>セイド</t>
    </rPh>
    <phoneticPr fontId="24"/>
  </si>
  <si>
    <t>５．法人が作成する計算書類と拠点区分、サービス区分</t>
  </si>
  <si>
    <t>・法人全体の計算書類（第一号の一様式、第二号の一様式、第三号の一様式）</t>
    <rPh sb="6" eb="8">
      <t>ケイサン</t>
    </rPh>
    <rPh sb="8" eb="10">
      <t>ショルイ</t>
    </rPh>
    <rPh sb="12" eb="13">
      <t>イチ</t>
    </rPh>
    <rPh sb="15" eb="16">
      <t>イチ</t>
    </rPh>
    <rPh sb="20" eb="21">
      <t>ニ</t>
    </rPh>
    <rPh sb="23" eb="24">
      <t>イチ</t>
    </rPh>
    <rPh sb="28" eb="29">
      <t>サン</t>
    </rPh>
    <rPh sb="31" eb="32">
      <t>イチ</t>
    </rPh>
    <phoneticPr fontId="24"/>
  </si>
  <si>
    <t>・拠点区分の計算書類（第一号の四様式、第二号の四様式、第三号の四様式）</t>
    <rPh sb="6" eb="8">
      <t>ケイサン</t>
    </rPh>
    <rPh sb="8" eb="10">
      <t>ショルイ</t>
    </rPh>
    <rPh sb="12" eb="13">
      <t>イチ</t>
    </rPh>
    <rPh sb="15" eb="16">
      <t>ヨン</t>
    </rPh>
    <rPh sb="20" eb="21">
      <t>ニ</t>
    </rPh>
    <rPh sb="23" eb="24">
      <t>ヨン</t>
    </rPh>
    <rPh sb="28" eb="29">
      <t>サン</t>
    </rPh>
    <rPh sb="31" eb="32">
      <t>ヨン</t>
    </rPh>
    <phoneticPr fontId="24"/>
  </si>
  <si>
    <t>　（第一号の二様式、第二号の二様式、第三号の二様式）、（第一号の三様式、第二号の三様式、第三号の三様式）</t>
    <rPh sb="3" eb="4">
      <t>イチ</t>
    </rPh>
    <rPh sb="6" eb="7">
      <t>ニ</t>
    </rPh>
    <rPh sb="11" eb="12">
      <t>ニ</t>
    </rPh>
    <rPh sb="14" eb="15">
      <t>ニ</t>
    </rPh>
    <rPh sb="19" eb="20">
      <t>サン</t>
    </rPh>
    <rPh sb="22" eb="23">
      <t>ニ</t>
    </rPh>
    <rPh sb="29" eb="30">
      <t>イチ</t>
    </rPh>
    <rPh sb="32" eb="33">
      <t>サン</t>
    </rPh>
    <rPh sb="37" eb="38">
      <t>ニ</t>
    </rPh>
    <rPh sb="40" eb="41">
      <t>サン</t>
    </rPh>
    <rPh sb="45" eb="46">
      <t>サン</t>
    </rPh>
    <rPh sb="48" eb="49">
      <t>サン</t>
    </rPh>
    <phoneticPr fontId="24"/>
  </si>
  <si>
    <t>６．基本財産の増減の内容及び金額</t>
  </si>
  <si>
    <t>７．基本金又は固定資産の売却若しくは処分に係る国庫補助金等特別積立金の取崩し</t>
  </si>
  <si>
    <t>８．担保に供している資産</t>
  </si>
  <si>
    <t>１０．債権額、徴収不能引当金の当期末残高、債権の当期末残高</t>
  </si>
  <si>
    <t>１１．満期保有目的の債券の内訳並びに帳簿価額、時価及び評価損益</t>
  </si>
  <si>
    <t>該当なし</t>
  </si>
  <si>
    <t>１２．関連当事者との取引の内容</t>
  </si>
  <si>
    <t>１３．重要な偶発債務</t>
  </si>
  <si>
    <t>１４．重要な後発事象</t>
  </si>
  <si>
    <t>-１-</t>
    <phoneticPr fontId="6"/>
  </si>
  <si>
    <t>-２-</t>
    <phoneticPr fontId="6"/>
  </si>
  <si>
    <t>-３-</t>
    <phoneticPr fontId="6"/>
  </si>
  <si>
    <t>-４-</t>
    <phoneticPr fontId="6"/>
  </si>
  <si>
    <t>-５-</t>
    <phoneticPr fontId="6"/>
  </si>
  <si>
    <t>未収補助金</t>
    <rPh sb="0" eb="2">
      <t>ミシュウ</t>
    </rPh>
    <phoneticPr fontId="6"/>
  </si>
  <si>
    <t>　　　年度末に法人の負担額に相当する掛金累計額を計上している。</t>
    <phoneticPr fontId="24"/>
  </si>
  <si>
    <t>　　　加入している。</t>
    <phoneticPr fontId="24"/>
  </si>
  <si>
    <t>当法人の作成する計算書類は以下のとおりになっている。</t>
    <rPh sb="8" eb="10">
      <t>ケイサン</t>
    </rPh>
    <rPh sb="10" eb="12">
      <t>ショルイ</t>
    </rPh>
    <phoneticPr fontId="24"/>
  </si>
  <si>
    <t>　は作成していない。</t>
    <phoneticPr fontId="24"/>
  </si>
  <si>
    <t>土地</t>
  </si>
  <si>
    <t>９．有形固定資産の取得価額、減価償却累計額及び当期末残高</t>
  </si>
  <si>
    <t>事業未収金</t>
  </si>
  <si>
    <t>-10-</t>
    <phoneticPr fontId="6"/>
  </si>
  <si>
    <t>-9-</t>
    <phoneticPr fontId="6"/>
  </si>
  <si>
    <t>別紙３　　（単位：円）</t>
    <rPh sb="0" eb="2">
      <t>ベッシ</t>
    </rPh>
    <rPh sb="6" eb="8">
      <t>タンイ</t>
    </rPh>
    <rPh sb="9" eb="10">
      <t>エン</t>
    </rPh>
    <phoneticPr fontId="6"/>
  </si>
  <si>
    <t>-13-</t>
    <phoneticPr fontId="6"/>
  </si>
  <si>
    <t>ファイナンスリース債務の返済
支出</t>
    <rPh sb="9" eb="11">
      <t>サイム</t>
    </rPh>
    <rPh sb="12" eb="14">
      <t>ヘンサイ</t>
    </rPh>
    <rPh sb="15" eb="17">
      <t>シシュツ</t>
    </rPh>
    <phoneticPr fontId="6"/>
  </si>
  <si>
    <t>　　・平成19年3月31日以前にに取得した有形固定資産については、耐用年数到来時においてさらに備忘価額1円</t>
    <rPh sb="52" eb="53">
      <t>エン</t>
    </rPh>
    <phoneticPr fontId="3"/>
  </si>
  <si>
    <t>　　　まで償却を行う。</t>
  </si>
  <si>
    <t>　　・平成19年4月1日以後に取得した有形固定資産については、償却を実施するための残存価額をゼロとし、</t>
  </si>
  <si>
    <t>　　　平成24年4月1日以降に契約した所有権移転外ファイナンスリースのうち、リース料総額が300万円以下で</t>
  </si>
  <si>
    <t>　　　カ　清流の家居宅介護支援事業所サービス区分</t>
    <phoneticPr fontId="6"/>
  </si>
  <si>
    <t>該当なし</t>
    <rPh sb="0" eb="2">
      <t>ガイトウ</t>
    </rPh>
    <phoneticPr fontId="3"/>
  </si>
  <si>
    <t>特養ホーム　清流荘</t>
    <rPh sb="0" eb="2">
      <t>トクヨウ</t>
    </rPh>
    <rPh sb="6" eb="8">
      <t>セイリュウ</t>
    </rPh>
    <rPh sb="8" eb="9">
      <t>ソウ</t>
    </rPh>
    <phoneticPr fontId="2"/>
  </si>
  <si>
    <t>デイ　清流の家</t>
    <rPh sb="3" eb="5">
      <t>セイリュウ</t>
    </rPh>
    <rPh sb="6" eb="7">
      <t>イエ</t>
    </rPh>
    <phoneticPr fontId="2"/>
  </si>
  <si>
    <t>デイ　よこなみ</t>
  </si>
  <si>
    <t>デイ　しろやま</t>
  </si>
  <si>
    <t>火災保険料</t>
    <rPh sb="0" eb="2">
      <t>カサイ</t>
    </rPh>
    <rPh sb="2" eb="5">
      <t>ホケンリョウ</t>
    </rPh>
    <phoneticPr fontId="2"/>
  </si>
  <si>
    <t>3月分給与・給食材料費・社会保険料　他</t>
    <rPh sb="1" eb="2">
      <t>ガツ</t>
    </rPh>
    <rPh sb="2" eb="3">
      <t>フン</t>
    </rPh>
    <rPh sb="3" eb="5">
      <t>キュウヨ</t>
    </rPh>
    <rPh sb="6" eb="8">
      <t>キュウショク</t>
    </rPh>
    <rPh sb="8" eb="11">
      <t>ザイリョウヒ</t>
    </rPh>
    <rPh sb="12" eb="14">
      <t>シャカイ</t>
    </rPh>
    <rPh sb="14" eb="17">
      <t>ホケンリョウ</t>
    </rPh>
    <rPh sb="18" eb="19">
      <t>ホカ</t>
    </rPh>
    <phoneticPr fontId="3"/>
  </si>
  <si>
    <t>2605315</t>
  </si>
  <si>
    <t>0369630</t>
  </si>
  <si>
    <t>0464363</t>
  </si>
  <si>
    <t>0641508</t>
  </si>
  <si>
    <t>0521995</t>
  </si>
  <si>
    <t>0464355</t>
  </si>
  <si>
    <t>5148406</t>
    <phoneticPr fontId="24"/>
  </si>
  <si>
    <t>3月分社会保険料・源泉税</t>
    <rPh sb="1" eb="3">
      <t>ガツブン</t>
    </rPh>
    <rPh sb="3" eb="5">
      <t>シャカイ</t>
    </rPh>
    <rPh sb="5" eb="8">
      <t>ホケンリョウ</t>
    </rPh>
    <rPh sb="9" eb="12">
      <t>ゲンセンゼイ</t>
    </rPh>
    <phoneticPr fontId="3"/>
  </si>
  <si>
    <t>　　リース債務</t>
  </si>
  <si>
    <t>特養ホーム清流荘</t>
    <rPh sb="0" eb="2">
      <t>トクヨウ</t>
    </rPh>
    <rPh sb="5" eb="7">
      <t>セイリュウ</t>
    </rPh>
    <rPh sb="7" eb="8">
      <t>ソウ</t>
    </rPh>
    <phoneticPr fontId="2"/>
  </si>
  <si>
    <t>ｼｬｰﾌﾟﾌｧｲﾅﾝｽ(株)　介護支援ｼｽﾃﾑﾘｰｽ</t>
    <rPh sb="15" eb="17">
      <t>カイゴ</t>
    </rPh>
    <rPh sb="17" eb="19">
      <t>シエン</t>
    </rPh>
    <phoneticPr fontId="2"/>
  </si>
  <si>
    <t>居宅　清流の家</t>
    <rPh sb="0" eb="2">
      <t>キョタク</t>
    </rPh>
    <rPh sb="3" eb="5">
      <t>セイリュウ</t>
    </rPh>
    <rPh sb="6" eb="7">
      <t>イエ</t>
    </rPh>
    <phoneticPr fontId="2"/>
  </si>
  <si>
    <t>前払費用</t>
    <phoneticPr fontId="6"/>
  </si>
  <si>
    <t>収　益</t>
    <rPh sb="0" eb="1">
      <t>オサム</t>
    </rPh>
    <rPh sb="2" eb="3">
      <t>エキ</t>
    </rPh>
    <phoneticPr fontId="6"/>
  </si>
  <si>
    <t>脚注</t>
    <rPh sb="0" eb="2">
      <t>キャクチュウ</t>
    </rPh>
    <phoneticPr fontId="24"/>
  </si>
  <si>
    <t>※その他の収入</t>
    <rPh sb="3" eb="4">
      <t>タ</t>
    </rPh>
    <rPh sb="5" eb="7">
      <t>シュウニュウ</t>
    </rPh>
    <phoneticPr fontId="24"/>
  </si>
  <si>
    <t>円</t>
    <rPh sb="0" eb="1">
      <t>エン</t>
    </rPh>
    <phoneticPr fontId="24"/>
  </si>
  <si>
    <t>　　雑収入　　　　　　　　　　　　　　　　　　　　　</t>
    <phoneticPr fontId="24"/>
  </si>
  <si>
    <t>　　その他の収入（退職金掛金累計額上回り分）　　　　</t>
    <phoneticPr fontId="24"/>
  </si>
  <si>
    <t>※固定資産取得支出</t>
    <rPh sb="1" eb="3">
      <t>コテイ</t>
    </rPh>
    <rPh sb="3" eb="5">
      <t>シサン</t>
    </rPh>
    <rPh sb="5" eb="7">
      <t>シュトク</t>
    </rPh>
    <rPh sb="7" eb="9">
      <t>シシュツ</t>
    </rPh>
    <phoneticPr fontId="24"/>
  </si>
  <si>
    <t>建物取得支出（基本）</t>
    <rPh sb="0" eb="2">
      <t>タテモノ</t>
    </rPh>
    <rPh sb="2" eb="4">
      <t>シュトク</t>
    </rPh>
    <rPh sb="4" eb="6">
      <t>シシュツ</t>
    </rPh>
    <rPh sb="7" eb="9">
      <t>キホン</t>
    </rPh>
    <phoneticPr fontId="24"/>
  </si>
  <si>
    <t>　　車輌運搬具支出</t>
    <rPh sb="2" eb="4">
      <t>シャリョウ</t>
    </rPh>
    <rPh sb="4" eb="6">
      <t>ウンパン</t>
    </rPh>
    <rPh sb="6" eb="7">
      <t>グ</t>
    </rPh>
    <rPh sb="7" eb="9">
      <t>シシュツ</t>
    </rPh>
    <phoneticPr fontId="24"/>
  </si>
  <si>
    <t>　　器具及び備品取得支出　　　　　　　　　　　　　</t>
    <rPh sb="2" eb="4">
      <t>キグ</t>
    </rPh>
    <rPh sb="4" eb="5">
      <t>オヨ</t>
    </rPh>
    <rPh sb="6" eb="8">
      <t>ビヒン</t>
    </rPh>
    <rPh sb="8" eb="10">
      <t>シュトク</t>
    </rPh>
    <rPh sb="10" eb="12">
      <t>シシュツ</t>
    </rPh>
    <phoneticPr fontId="24"/>
  </si>
  <si>
    <t>※積立資産取崩収入　　　　　　　　　　　　　　　　</t>
    <rPh sb="1" eb="3">
      <t>ツミタテ</t>
    </rPh>
    <rPh sb="3" eb="5">
      <t>シサン</t>
    </rPh>
    <rPh sb="5" eb="7">
      <t>トリクズシ</t>
    </rPh>
    <rPh sb="7" eb="9">
      <t>シュウニュウ</t>
    </rPh>
    <phoneticPr fontId="24"/>
  </si>
  <si>
    <t xml:space="preserve">　　退職共済積立資産取崩収入　　　　　　　　　　　　　 　 </t>
    <rPh sb="2" eb="4">
      <t>タイショク</t>
    </rPh>
    <rPh sb="4" eb="6">
      <t>キョウサイ</t>
    </rPh>
    <rPh sb="6" eb="8">
      <t>ツミタテ</t>
    </rPh>
    <rPh sb="8" eb="10">
      <t>シサン</t>
    </rPh>
    <rPh sb="10" eb="12">
      <t>トリクズシ</t>
    </rPh>
    <rPh sb="12" eb="14">
      <t>シュウニュウ</t>
    </rPh>
    <phoneticPr fontId="24"/>
  </si>
  <si>
    <t xml:space="preserve">※その他の活動による収入 </t>
    <phoneticPr fontId="24"/>
  </si>
  <si>
    <t>長期前払費用返還金収入</t>
    <rPh sb="0" eb="6">
      <t>チョウキマエバライヒヨウ</t>
    </rPh>
    <rPh sb="6" eb="9">
      <t>ヘンカンキン</t>
    </rPh>
    <rPh sb="9" eb="11">
      <t>シュウニュウ</t>
    </rPh>
    <phoneticPr fontId="24"/>
  </si>
  <si>
    <t>※積立資産支出　　　　　　　　　　　　　　　</t>
    <rPh sb="1" eb="3">
      <t>ツミタテ</t>
    </rPh>
    <rPh sb="3" eb="5">
      <t>シサン</t>
    </rPh>
    <rPh sb="5" eb="7">
      <t>シシュツ</t>
    </rPh>
    <phoneticPr fontId="24"/>
  </si>
  <si>
    <t>　　退職共済積立資産支出　　　　　　　　　　　　　　</t>
    <rPh sb="2" eb="4">
      <t>タイショク</t>
    </rPh>
    <rPh sb="4" eb="6">
      <t>キョウサイ</t>
    </rPh>
    <rPh sb="6" eb="8">
      <t>ツミタテ</t>
    </rPh>
    <rPh sb="8" eb="10">
      <t>シサン</t>
    </rPh>
    <rPh sb="10" eb="12">
      <t>シシュツ</t>
    </rPh>
    <phoneticPr fontId="24"/>
  </si>
  <si>
    <t>※その他の活動による支出</t>
    <rPh sb="3" eb="4">
      <t>タ</t>
    </rPh>
    <rPh sb="5" eb="7">
      <t>カツドウ</t>
    </rPh>
    <rPh sb="10" eb="12">
      <t>シシュツ</t>
    </rPh>
    <phoneticPr fontId="24"/>
  </si>
  <si>
    <t>　　長期前払費用支出　　　　　　　　　　　　　　　</t>
    <rPh sb="2" eb="4">
      <t>チョウキ</t>
    </rPh>
    <rPh sb="4" eb="5">
      <t>マエ</t>
    </rPh>
    <rPh sb="5" eb="6">
      <t>バライ</t>
    </rPh>
    <rPh sb="6" eb="8">
      <t>ヒヨウ</t>
    </rPh>
    <rPh sb="8" eb="10">
      <t>シシュツ</t>
    </rPh>
    <phoneticPr fontId="24"/>
  </si>
  <si>
    <t>社会福祉法人　須崎福祉会</t>
    <phoneticPr fontId="24"/>
  </si>
  <si>
    <t>第一号第一様式</t>
  </si>
  <si>
    <t>法人単位資金収支計算書</t>
  </si>
  <si>
    <t xml:space="preserve">(自)　令和  3年  4月  1日    (至)　令和  4年  3月 31日 </t>
  </si>
  <si>
    <t xml:space="preserve">（１）固定資産の減価償却の方法                                                                      </t>
  </si>
  <si>
    <t>　土地</t>
    <rPh sb="1" eb="3">
      <t>トチ</t>
    </rPh>
    <phoneticPr fontId="3"/>
  </si>
  <si>
    <t>　建物</t>
    <phoneticPr fontId="6"/>
  </si>
  <si>
    <t>事務費支出</t>
    <rPh sb="0" eb="2">
      <t>ジム</t>
    </rPh>
    <rPh sb="2" eb="3">
      <t>ヒ</t>
    </rPh>
    <rPh sb="3" eb="5">
      <t>シシュツ</t>
    </rPh>
    <phoneticPr fontId="6"/>
  </si>
  <si>
    <t>サービス活動外増減の部</t>
    <phoneticPr fontId="6"/>
  </si>
  <si>
    <t>特養ホーム清流荘</t>
  </si>
  <si>
    <t>収　　　　入</t>
    <rPh sb="0" eb="1">
      <t>シュウ</t>
    </rPh>
    <rPh sb="5" eb="6">
      <t>ニュウ</t>
    </rPh>
    <phoneticPr fontId="6"/>
  </si>
  <si>
    <t>１６．その他社会福祉法人の資金収支及び純資産増減の状況並びに資産、負債及び純資産の状態を明らかにするために必要な事項</t>
    <phoneticPr fontId="24"/>
  </si>
  <si>
    <t>１５．合併及び事業の譲渡若しくは事業の譲受け</t>
    <phoneticPr fontId="6"/>
  </si>
  <si>
    <t>５年度末</t>
    <rPh sb="1" eb="3">
      <t>ネンド</t>
    </rPh>
    <rPh sb="3" eb="4">
      <t>マツ</t>
    </rPh>
    <phoneticPr fontId="6"/>
  </si>
  <si>
    <t>５年度決算額</t>
    <rPh sb="1" eb="3">
      <t>ネンド</t>
    </rPh>
    <rPh sb="3" eb="5">
      <t>ケッサン</t>
    </rPh>
    <rPh sb="5" eb="6">
      <t>ガク</t>
    </rPh>
    <phoneticPr fontId="6"/>
  </si>
  <si>
    <t>立替金</t>
    <rPh sb="0" eb="3">
      <t>タテカエキン</t>
    </rPh>
    <phoneticPr fontId="6"/>
  </si>
  <si>
    <t xml:space="preserve">   その他の流動負債</t>
  </si>
  <si>
    <t>該当なし</t>
    <rPh sb="0" eb="2">
      <t>ガイトウ</t>
    </rPh>
    <phoneticPr fontId="6"/>
  </si>
  <si>
    <t>　立替金</t>
    <rPh sb="1" eb="4">
      <t>タテカエキン</t>
    </rPh>
    <phoneticPr fontId="6"/>
  </si>
  <si>
    <t xml:space="preserve">デイ　清流の家 </t>
    <phoneticPr fontId="6"/>
  </si>
  <si>
    <t>月間デイ購読料</t>
    <phoneticPr fontId="6"/>
  </si>
  <si>
    <t>令和６年度　貸借対照表</t>
    <rPh sb="0" eb="1">
      <t>レイ</t>
    </rPh>
    <rPh sb="1" eb="2">
      <t>ワ</t>
    </rPh>
    <rPh sb="3" eb="5">
      <t>ネンド</t>
    </rPh>
    <rPh sb="5" eb="7">
      <t>ヘイネンド</t>
    </rPh>
    <rPh sb="6" eb="8">
      <t>タイシャク</t>
    </rPh>
    <rPh sb="8" eb="11">
      <t>タイショウヒョウ</t>
    </rPh>
    <phoneticPr fontId="6"/>
  </si>
  <si>
    <t>令和７年３月３１日現在</t>
    <rPh sb="0" eb="1">
      <t>レイ</t>
    </rPh>
    <rPh sb="1" eb="2">
      <t>ワ</t>
    </rPh>
    <rPh sb="3" eb="4">
      <t>ネン</t>
    </rPh>
    <rPh sb="4" eb="5">
      <t>ヘイネン</t>
    </rPh>
    <rPh sb="5" eb="6">
      <t>ガツ</t>
    </rPh>
    <rPh sb="8" eb="9">
      <t>ニチ</t>
    </rPh>
    <rPh sb="9" eb="11">
      <t>ゲンザイ</t>
    </rPh>
    <phoneticPr fontId="6"/>
  </si>
  <si>
    <t>６年度末</t>
    <rPh sb="1" eb="3">
      <t>ネンド</t>
    </rPh>
    <rPh sb="3" eb="4">
      <t>マツ</t>
    </rPh>
    <phoneticPr fontId="6"/>
  </si>
  <si>
    <t>（自）令和6年4月1日　　（至）令和7年3月31日</t>
    <phoneticPr fontId="6"/>
  </si>
  <si>
    <t>６年度決算額</t>
    <rPh sb="1" eb="3">
      <t>ネンド</t>
    </rPh>
    <rPh sb="3" eb="5">
      <t>ケッサン</t>
    </rPh>
    <rPh sb="5" eb="6">
      <t>ガク</t>
    </rPh>
    <phoneticPr fontId="6"/>
  </si>
  <si>
    <t>（自）令和６年4月1日　　（至）令和７年3月31日</t>
    <rPh sb="3" eb="4">
      <t>レイ</t>
    </rPh>
    <rPh sb="4" eb="5">
      <t>ワ</t>
    </rPh>
    <rPh sb="16" eb="17">
      <t>レイ</t>
    </rPh>
    <rPh sb="17" eb="18">
      <t>ワ</t>
    </rPh>
    <phoneticPr fontId="6"/>
  </si>
  <si>
    <t>その他の支出</t>
    <rPh sb="2" eb="3">
      <t>タ</t>
    </rPh>
    <rPh sb="4" eb="6">
      <t>シシュツ</t>
    </rPh>
    <phoneticPr fontId="6"/>
  </si>
  <si>
    <t>　雑損失</t>
  </si>
  <si>
    <t>令和 ７年  ３月 ３１日 現在</t>
    <rPh sb="0" eb="1">
      <t>レイ</t>
    </rPh>
    <rPh sb="1" eb="2">
      <t>ワ</t>
    </rPh>
    <phoneticPr fontId="24"/>
  </si>
  <si>
    <t>従業員財形貯蓄</t>
    <rPh sb="0" eb="3">
      <t>ジュウギョウイン</t>
    </rPh>
    <rPh sb="3" eb="5">
      <t>ザイケイ</t>
    </rPh>
    <rPh sb="5" eb="7">
      <t>チョチク</t>
    </rPh>
    <phoneticPr fontId="6"/>
  </si>
  <si>
    <t>本部会計</t>
    <rPh sb="0" eb="2">
      <t>ホンブ</t>
    </rPh>
    <rPh sb="2" eb="4">
      <t>カイケイ</t>
    </rPh>
    <phoneticPr fontId="6"/>
  </si>
  <si>
    <t>3月分役員報酬</t>
    <rPh sb="1" eb="2">
      <t>ガツ</t>
    </rPh>
    <rPh sb="2" eb="3">
      <t>フン</t>
    </rPh>
    <rPh sb="3" eb="5">
      <t>ヤクイン</t>
    </rPh>
    <rPh sb="5" eb="7">
      <t>ホウシュウ</t>
    </rPh>
    <phoneticPr fontId="6"/>
  </si>
  <si>
    <t>介護保険事業収入</t>
    <rPh sb="0" eb="2">
      <t>カイゴ</t>
    </rPh>
    <rPh sb="2" eb="4">
      <t>ホケン</t>
    </rPh>
    <rPh sb="4" eb="6">
      <t>ジギョウ</t>
    </rPh>
    <rPh sb="6" eb="8">
      <t>シュウニュウ</t>
    </rPh>
    <phoneticPr fontId="6"/>
  </si>
  <si>
    <t>その他支出</t>
    <rPh sb="2" eb="3">
      <t>タ</t>
    </rPh>
    <rPh sb="3" eb="5">
      <t>シシュツ</t>
    </rPh>
    <phoneticPr fontId="6"/>
  </si>
  <si>
    <t>その他の活動による支出</t>
    <phoneticPr fontId="6"/>
  </si>
  <si>
    <t>（当期の国庫補助金等特別積立金の取崩額21,171,309円のうち19,042,309円は、会計基準第34条1項に規定された減価償却</t>
    <phoneticPr fontId="6"/>
  </si>
  <si>
    <t>に伴うものである。残りの2,129,000円は、費用処理に対応する補助金としてその全額を取り崩している。）</t>
    <phoneticPr fontId="6"/>
  </si>
  <si>
    <t>自動車リサイクル料・火災保険料</t>
    <rPh sb="0" eb="3">
      <t>ジドウシャ</t>
    </rPh>
    <rPh sb="8" eb="9">
      <t>リョウ</t>
    </rPh>
    <rPh sb="10" eb="12">
      <t>カサイ</t>
    </rPh>
    <rPh sb="12" eb="14">
      <t>ホケン</t>
    </rPh>
    <rPh sb="14" eb="15">
      <t>リョウ</t>
    </rPh>
    <phoneticPr fontId="24"/>
  </si>
  <si>
    <t>支出</t>
    <rPh sb="0" eb="2">
      <t>シシュツ</t>
    </rPh>
    <phoneticPr fontId="6"/>
  </si>
  <si>
    <t>高知信用金庫出資金・高知県火災共済（協）</t>
    <rPh sb="10" eb="13">
      <t>コウチケン</t>
    </rPh>
    <rPh sb="13" eb="15">
      <t>カサイ</t>
    </rPh>
    <rPh sb="15" eb="17">
      <t>キョウサイ</t>
    </rPh>
    <rPh sb="18" eb="19">
      <t>キョウ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</si>
</sst>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9" formatCode="#,##0;\-#,##0;&quot;-&quot;"/>
    <numFmt numFmtId="180" formatCode="#,##0&quot;円&quot;"/>
    <numFmt numFmtId="181" formatCode="#,##0;\△\ #,##0"/>
    <numFmt numFmtId="182" formatCode="#,##0.00;&quot;△ &quot;#,##0.00"/>
    <numFmt numFmtId="183" formatCode="#,##0.0000;&quot;△ &quot;#,##0.0000"/>
  </numFmts>
  <fonts count="3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9"/>
      <name val="ＭＳ Ｐゴシック"/>
      <family val="3"/>
      <charset val="128"/>
    </font>
    <font>
      <b/>
      <sz val="12"/>
      <name val="ＭＳ Ｐゴシック"/>
      <family val="3"/>
      <charset val="128"/>
    </font>
    <font>
      <sz val="10"/>
      <name val="ＭＳ Ｐゴシック"/>
      <family val="3"/>
      <charset val="128"/>
    </font>
    <font>
      <b/>
      <sz val="11"/>
      <name val="ＭＳ Ｐゴシック"/>
      <family val="3"/>
      <charset val="128"/>
    </font>
    <font>
      <sz val="11"/>
      <name val="ＭＳ Ｐゴシック"/>
      <family val="3"/>
      <charset val="128"/>
    </font>
    <font>
      <b/>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6"/>
      <name val="ＭＳ Ｐゴシック"/>
      <family val="2"/>
      <charset val="128"/>
      <scheme val="minor"/>
    </font>
    <font>
      <sz val="9"/>
      <color theme="1"/>
      <name val="ＭＳ Ｐゴシック"/>
      <family val="3"/>
      <charset val="128"/>
    </font>
    <font>
      <sz val="10"/>
      <color theme="1"/>
      <name val="ＭＳ Ｐゴシック"/>
      <family val="3"/>
      <charset val="128"/>
    </font>
    <font>
      <sz val="14"/>
      <color theme="1"/>
      <name val="ＭＳ Ｐゴシック"/>
      <family val="3"/>
      <charset val="128"/>
    </font>
    <font>
      <u/>
      <sz val="10"/>
      <color theme="1"/>
      <name val="ＭＳ Ｐゴシック"/>
      <family val="3"/>
      <charset val="128"/>
    </font>
    <font>
      <u/>
      <sz val="14"/>
      <color theme="1"/>
      <name val="ＭＳ Ｐゴシック"/>
      <family val="3"/>
      <charset val="128"/>
    </font>
    <font>
      <b/>
      <sz val="10"/>
      <color theme="1"/>
      <name val="ＭＳ Ｐゴシック"/>
      <family val="3"/>
      <charset val="128"/>
    </font>
    <font>
      <b/>
      <sz val="12"/>
      <color theme="1"/>
      <name val="ＭＳ Ｐゴシック"/>
      <family val="3"/>
      <charset val="128"/>
    </font>
    <font>
      <u/>
      <sz val="10"/>
      <color theme="1"/>
      <name val="ＭＳ 明朝"/>
      <family val="1"/>
      <charset val="128"/>
    </font>
    <font>
      <sz val="10"/>
      <color theme="1"/>
      <name val="ＭＳ 明朝"/>
      <family val="1"/>
      <charset val="128"/>
    </font>
    <font>
      <sz val="10"/>
      <color theme="1"/>
      <name val="ＭＳ Ｐゴシック"/>
      <family val="2"/>
      <charset val="128"/>
      <scheme val="minor"/>
    </font>
    <font>
      <sz val="14"/>
      <color theme="1"/>
      <name val="ＭＳ 明朝"/>
      <family val="1"/>
      <charset val="128"/>
    </font>
    <font>
      <sz val="14"/>
      <color theme="1"/>
      <name val="ＭＳ Ｐゴシック"/>
      <family val="2"/>
      <charset val="128"/>
      <scheme val="minor"/>
    </font>
    <font>
      <sz val="10"/>
      <color theme="1"/>
      <name val="ＭＳ ゴシック"/>
      <family val="3"/>
      <charset val="128"/>
    </font>
  </fonts>
  <fills count="13">
    <fill>
      <patternFill patternType="none"/>
    </fill>
    <fill>
      <patternFill patternType="gray125"/>
    </fill>
    <fill>
      <patternFill patternType="solid">
        <fgColor theme="6"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FFFF99"/>
        <bgColor indexed="64"/>
      </patternFill>
    </fill>
    <fill>
      <patternFill patternType="solid">
        <fgColor theme="8" tint="0.59999389629810485"/>
        <bgColor indexed="64"/>
      </patternFill>
    </fill>
    <fill>
      <patternFill patternType="solid">
        <fgColor rgb="FFFFCCFF"/>
        <bgColor indexed="64"/>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s>
  <borders count="82">
    <border>
      <left/>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top style="thin">
        <color indexed="64"/>
      </top>
      <bottom style="medium">
        <color indexed="64"/>
      </bottom>
      <diagonal/>
    </border>
  </borders>
  <cellStyleXfs count="21">
    <xf numFmtId="0" fontId="0" fillId="0" borderId="0">
      <alignment vertical="center"/>
    </xf>
    <xf numFmtId="179" fontId="17" fillId="0" borderId="0" applyFill="0" applyBorder="0" applyAlignment="0"/>
    <xf numFmtId="0" fontId="18" fillId="0" borderId="0">
      <alignment horizontal="left"/>
    </xf>
    <xf numFmtId="0" fontId="19" fillId="0" borderId="40" applyNumberFormat="0" applyAlignment="0" applyProtection="0">
      <alignment horizontal="left" vertical="center"/>
    </xf>
    <xf numFmtId="0" fontId="19" fillId="0" borderId="6">
      <alignment horizontal="left" vertical="center"/>
    </xf>
    <xf numFmtId="0" fontId="20" fillId="0" borderId="0"/>
    <xf numFmtId="4" fontId="18" fillId="0" borderId="0">
      <alignment horizontal="right"/>
    </xf>
    <xf numFmtId="4" fontId="21" fillId="0" borderId="0">
      <alignment horizontal="right"/>
    </xf>
    <xf numFmtId="0" fontId="22" fillId="0" borderId="0">
      <alignment horizontal="left"/>
    </xf>
    <xf numFmtId="0" fontId="23" fillId="0" borderId="0">
      <alignment horizontal="center"/>
    </xf>
    <xf numFmtId="38" fontId="4" fillId="0" borderId="0" applyFont="0" applyFill="0" applyBorder="0" applyAlignment="0" applyProtection="0">
      <alignment vertical="center"/>
    </xf>
    <xf numFmtId="0" fontId="5" fillId="0" borderId="0"/>
    <xf numFmtId="0" fontId="5" fillId="0" borderId="0"/>
    <xf numFmtId="0" fontId="5" fillId="0" borderId="0"/>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cellStyleXfs>
  <cellXfs count="416">
    <xf numFmtId="0" fontId="0" fillId="0" borderId="0" xfId="0">
      <alignment vertical="center"/>
    </xf>
    <xf numFmtId="176" fontId="10" fillId="0" borderId="0" xfId="0" applyNumberFormat="1" applyFont="1">
      <alignment vertical="center"/>
    </xf>
    <xf numFmtId="176" fontId="10" fillId="0" borderId="9" xfId="0" applyNumberFormat="1" applyFont="1" applyBorder="1">
      <alignment vertical="center"/>
    </xf>
    <xf numFmtId="176" fontId="10" fillId="0" borderId="33" xfId="0" applyNumberFormat="1" applyFont="1" applyBorder="1">
      <alignment vertical="center"/>
    </xf>
    <xf numFmtId="176" fontId="7" fillId="0" borderId="0" xfId="0" applyNumberFormat="1" applyFont="1">
      <alignment vertical="center"/>
    </xf>
    <xf numFmtId="176" fontId="10" fillId="0" borderId="35" xfId="0" applyNumberFormat="1" applyFont="1" applyBorder="1">
      <alignment vertical="center"/>
    </xf>
    <xf numFmtId="176" fontId="10" fillId="0" borderId="1" xfId="0" applyNumberFormat="1" applyFont="1" applyBorder="1" applyAlignment="1">
      <alignment horizontal="right" vertical="center"/>
    </xf>
    <xf numFmtId="176" fontId="13" fillId="0" borderId="0" xfId="0" applyNumberFormat="1" applyFont="1">
      <alignment vertical="center"/>
    </xf>
    <xf numFmtId="176" fontId="10" fillId="0" borderId="9" xfId="0" applyNumberFormat="1" applyFont="1" applyBorder="1" applyAlignment="1">
      <alignment horizontal="right" vertical="center"/>
    </xf>
    <xf numFmtId="176" fontId="10" fillId="0" borderId="17" xfId="0" applyNumberFormat="1" applyFont="1" applyBorder="1">
      <alignment vertical="center"/>
    </xf>
    <xf numFmtId="176" fontId="10" fillId="0" borderId="25" xfId="0" applyNumberFormat="1" applyFont="1" applyBorder="1">
      <alignment vertical="center"/>
    </xf>
    <xf numFmtId="176" fontId="10" fillId="0" borderId="27" xfId="0" applyNumberFormat="1" applyFont="1" applyBorder="1">
      <alignment vertical="center"/>
    </xf>
    <xf numFmtId="176" fontId="10" fillId="0" borderId="29" xfId="0" applyNumberFormat="1" applyFont="1" applyBorder="1">
      <alignment vertical="center"/>
    </xf>
    <xf numFmtId="176" fontId="8" fillId="0" borderId="25" xfId="0" applyNumberFormat="1" applyFont="1" applyBorder="1" applyAlignment="1">
      <alignment horizontal="center" vertical="center"/>
    </xf>
    <xf numFmtId="176" fontId="14" fillId="0" borderId="60" xfId="0" applyNumberFormat="1" applyFont="1" applyBorder="1" applyAlignment="1">
      <alignment horizontal="center" vertical="center"/>
    </xf>
    <xf numFmtId="176" fontId="14" fillId="0" borderId="9" xfId="0" applyNumberFormat="1" applyFont="1" applyBorder="1" applyAlignment="1">
      <alignment horizontal="center" vertical="center"/>
    </xf>
    <xf numFmtId="49" fontId="7" fillId="0" borderId="0" xfId="0" applyNumberFormat="1" applyFont="1" applyAlignment="1">
      <alignment horizontal="right" vertical="center"/>
    </xf>
    <xf numFmtId="176" fontId="10" fillId="0" borderId="30" xfId="0" applyNumberFormat="1" applyFont="1" applyBorder="1">
      <alignment vertical="center"/>
    </xf>
    <xf numFmtId="176" fontId="10" fillId="0" borderId="36" xfId="0" applyNumberFormat="1" applyFont="1" applyBorder="1">
      <alignment vertical="center"/>
    </xf>
    <xf numFmtId="176" fontId="10" fillId="0" borderId="64" xfId="0" applyNumberFormat="1" applyFont="1" applyBorder="1">
      <alignment vertical="center"/>
    </xf>
    <xf numFmtId="176" fontId="8" fillId="0" borderId="27" xfId="0" applyNumberFormat="1" applyFont="1" applyBorder="1">
      <alignment vertical="center"/>
    </xf>
    <xf numFmtId="176" fontId="10" fillId="0" borderId="32" xfId="0" applyNumberFormat="1" applyFont="1" applyBorder="1">
      <alignment vertical="center"/>
    </xf>
    <xf numFmtId="176" fontId="10" fillId="0" borderId="61" xfId="0" applyNumberFormat="1" applyFont="1" applyBorder="1">
      <alignment vertical="center"/>
    </xf>
    <xf numFmtId="176" fontId="10" fillId="0" borderId="0" xfId="0" applyNumberFormat="1" applyFont="1" applyAlignment="1">
      <alignment horizontal="right" vertical="center"/>
    </xf>
    <xf numFmtId="176" fontId="8" fillId="0" borderId="25" xfId="0" applyNumberFormat="1" applyFont="1" applyBorder="1">
      <alignment vertical="center"/>
    </xf>
    <xf numFmtId="176" fontId="8" fillId="0" borderId="30" xfId="0" applyNumberFormat="1" applyFont="1" applyBorder="1">
      <alignment vertical="center"/>
    </xf>
    <xf numFmtId="176" fontId="10" fillId="0" borderId="1" xfId="0" applyNumberFormat="1" applyFont="1" applyBorder="1">
      <alignment vertical="center"/>
    </xf>
    <xf numFmtId="176" fontId="16" fillId="0" borderId="0" xfId="0" applyNumberFormat="1" applyFont="1" applyAlignment="1">
      <alignment horizontal="center" vertical="center"/>
    </xf>
    <xf numFmtId="176" fontId="10" fillId="0" borderId="0" xfId="0" applyNumberFormat="1" applyFont="1" applyAlignment="1">
      <alignment horizontal="center" vertical="center"/>
    </xf>
    <xf numFmtId="176" fontId="10" fillId="0" borderId="11" xfId="0" applyNumberFormat="1" applyFont="1" applyBorder="1">
      <alignment vertical="center"/>
    </xf>
    <xf numFmtId="176" fontId="11" fillId="0" borderId="4" xfId="0" applyNumberFormat="1" applyFont="1" applyBorder="1" applyAlignment="1">
      <alignment horizontal="left" vertical="center" wrapText="1" justifyLastLine="1"/>
    </xf>
    <xf numFmtId="176" fontId="0" fillId="0" borderId="0" xfId="0" applyNumberFormat="1" applyAlignment="1">
      <alignment horizontal="center" vertical="center"/>
    </xf>
    <xf numFmtId="176" fontId="11" fillId="0" borderId="8" xfId="0" applyNumberFormat="1" applyFont="1" applyBorder="1">
      <alignment vertical="center"/>
    </xf>
    <xf numFmtId="176" fontId="11" fillId="0" borderId="7" xfId="0" applyNumberFormat="1" applyFont="1" applyBorder="1" applyAlignment="1">
      <alignment horizontal="center" vertical="center" textRotation="255"/>
    </xf>
    <xf numFmtId="176" fontId="0" fillId="0" borderId="25" xfId="0" applyNumberFormat="1" applyBorder="1" applyAlignment="1">
      <alignment horizontal="left" vertical="center" justifyLastLine="1"/>
    </xf>
    <xf numFmtId="176" fontId="0" fillId="0" borderId="25" xfId="0" applyNumberFormat="1" applyBorder="1" applyAlignment="1">
      <alignment horizontal="left" vertical="center"/>
    </xf>
    <xf numFmtId="176" fontId="0" fillId="0" borderId="30" xfId="0" applyNumberFormat="1" applyBorder="1" applyAlignment="1">
      <alignment horizontal="left" vertical="center" justifyLastLine="1"/>
    </xf>
    <xf numFmtId="176" fontId="11" fillId="0" borderId="2" xfId="0" applyNumberFormat="1" applyFont="1" applyBorder="1" applyAlignment="1">
      <alignment horizontal="center" vertical="center" textRotation="255"/>
    </xf>
    <xf numFmtId="176" fontId="11" fillId="0" borderId="18" xfId="0" applyNumberFormat="1" applyFont="1" applyBorder="1" applyAlignment="1">
      <alignment horizontal="center" vertical="center" textRotation="255"/>
    </xf>
    <xf numFmtId="176" fontId="0" fillId="0" borderId="27" xfId="0" applyNumberFormat="1" applyBorder="1" applyAlignment="1">
      <alignment horizontal="left" vertical="center" justifyLastLine="1"/>
    </xf>
    <xf numFmtId="176" fontId="0" fillId="0" borderId="29" xfId="0" applyNumberFormat="1" applyBorder="1" applyAlignment="1">
      <alignment horizontal="left" vertical="center" wrapText="1" justifyLastLine="1"/>
    </xf>
    <xf numFmtId="176" fontId="11" fillId="0" borderId="25" xfId="0" applyNumberFormat="1" applyFont="1" applyBorder="1" applyAlignment="1">
      <alignment horizontal="distributed" vertical="center" justifyLastLine="1"/>
    </xf>
    <xf numFmtId="176" fontId="0" fillId="0" borderId="25" xfId="0" applyNumberFormat="1" applyBorder="1" applyAlignment="1">
      <alignment horizontal="left" vertical="center" shrinkToFit="1"/>
    </xf>
    <xf numFmtId="176" fontId="15" fillId="0" borderId="0" xfId="0" applyNumberFormat="1" applyFont="1" applyAlignment="1">
      <alignment horizontal="center" vertical="center"/>
    </xf>
    <xf numFmtId="176" fontId="15" fillId="0" borderId="0" xfId="0" applyNumberFormat="1" applyFont="1" applyAlignment="1">
      <alignment horizontal="right" vertical="center"/>
    </xf>
    <xf numFmtId="176" fontId="10" fillId="0" borderId="33" xfId="0" applyNumberFormat="1" applyFont="1" applyBorder="1" applyAlignment="1">
      <alignment horizontal="center" vertical="center"/>
    </xf>
    <xf numFmtId="176" fontId="10" fillId="0" borderId="9" xfId="0" applyNumberFormat="1" applyFont="1" applyBorder="1" applyAlignment="1">
      <alignment horizontal="left" vertical="center"/>
    </xf>
    <xf numFmtId="176" fontId="10" fillId="0" borderId="0" xfId="0" applyNumberFormat="1" applyFont="1" applyAlignment="1">
      <alignment horizontal="left" vertical="center"/>
    </xf>
    <xf numFmtId="176" fontId="10" fillId="0" borderId="11" xfId="0" applyNumberFormat="1" applyFont="1" applyBorder="1" applyAlignment="1">
      <alignment horizontal="left" vertical="center"/>
    </xf>
    <xf numFmtId="176" fontId="10" fillId="0" borderId="11" xfId="0" applyNumberFormat="1" applyFont="1" applyBorder="1" applyAlignment="1">
      <alignment horizontal="right" vertical="center"/>
    </xf>
    <xf numFmtId="176" fontId="10" fillId="0" borderId="31" xfId="0" applyNumberFormat="1" applyFont="1" applyBorder="1" applyAlignment="1">
      <alignment horizontal="right" vertical="center"/>
    </xf>
    <xf numFmtId="176" fontId="10" fillId="0" borderId="34" xfId="0" applyNumberFormat="1" applyFont="1" applyBorder="1" applyAlignment="1">
      <alignment horizontal="center" vertical="center"/>
    </xf>
    <xf numFmtId="176" fontId="10" fillId="0" borderId="9" xfId="0" applyNumberFormat="1" applyFont="1" applyBorder="1" applyAlignment="1">
      <alignment vertical="center" shrinkToFit="1"/>
    </xf>
    <xf numFmtId="176" fontId="15" fillId="0" borderId="55" xfId="0" applyNumberFormat="1" applyFont="1" applyBorder="1" applyAlignment="1">
      <alignment horizontal="right" vertical="center"/>
    </xf>
    <xf numFmtId="176" fontId="9" fillId="0" borderId="55" xfId="0" applyNumberFormat="1" applyFont="1" applyBorder="1" applyAlignment="1">
      <alignment horizontal="right" vertical="center"/>
    </xf>
    <xf numFmtId="176" fontId="9" fillId="0" borderId="55" xfId="0" applyNumberFormat="1" applyFont="1" applyBorder="1" applyAlignment="1">
      <alignment vertical="center" justifyLastLine="1"/>
    </xf>
    <xf numFmtId="176" fontId="0" fillId="0" borderId="57" xfId="0" applyNumberFormat="1" applyBorder="1" applyAlignment="1">
      <alignment horizontal="center" vertical="center"/>
    </xf>
    <xf numFmtId="176" fontId="12" fillId="0" borderId="57" xfId="0" applyNumberFormat="1" applyFont="1" applyBorder="1" applyAlignment="1">
      <alignment horizontal="center" vertical="center"/>
    </xf>
    <xf numFmtId="176" fontId="15" fillId="0" borderId="75" xfId="0" applyNumberFormat="1" applyFont="1" applyBorder="1" applyAlignment="1">
      <alignment horizontal="right" vertical="center"/>
    </xf>
    <xf numFmtId="176" fontId="10" fillId="0" borderId="47" xfId="0" applyNumberFormat="1" applyFont="1" applyBorder="1">
      <alignment vertical="center"/>
    </xf>
    <xf numFmtId="176" fontId="14" fillId="0" borderId="0" xfId="0" applyNumberFormat="1" applyFont="1" applyAlignment="1">
      <alignment horizontal="center" vertical="center"/>
    </xf>
    <xf numFmtId="176" fontId="10" fillId="0" borderId="12" xfId="0" applyNumberFormat="1" applyFont="1" applyBorder="1">
      <alignment vertical="center"/>
    </xf>
    <xf numFmtId="176" fontId="10" fillId="0" borderId="58" xfId="0" applyNumberFormat="1" applyFont="1" applyBorder="1">
      <alignment vertical="center"/>
    </xf>
    <xf numFmtId="180" fontId="10" fillId="0" borderId="0" xfId="0" applyNumberFormat="1" applyFont="1">
      <alignment vertical="center"/>
    </xf>
    <xf numFmtId="176" fontId="10" fillId="0" borderId="13" xfId="0" applyNumberFormat="1" applyFont="1" applyBorder="1">
      <alignment vertical="center"/>
    </xf>
    <xf numFmtId="176" fontId="10" fillId="0" borderId="10" xfId="0" applyNumberFormat="1" applyFont="1" applyBorder="1">
      <alignment vertical="center"/>
    </xf>
    <xf numFmtId="176" fontId="10" fillId="0" borderId="14" xfId="0" applyNumberFormat="1" applyFont="1" applyBorder="1">
      <alignment vertical="center"/>
    </xf>
    <xf numFmtId="176" fontId="10" fillId="0" borderId="7" xfId="0" applyNumberFormat="1" applyFont="1" applyBorder="1">
      <alignment vertical="center"/>
    </xf>
    <xf numFmtId="176" fontId="10" fillId="0" borderId="18" xfId="0" applyNumberFormat="1" applyFont="1" applyBorder="1">
      <alignment vertical="center"/>
    </xf>
    <xf numFmtId="176" fontId="10" fillId="0" borderId="26" xfId="0" applyNumberFormat="1" applyFont="1" applyBorder="1">
      <alignment vertical="center"/>
    </xf>
    <xf numFmtId="176" fontId="10" fillId="0" borderId="34" xfId="0" applyNumberFormat="1" applyFont="1" applyBorder="1">
      <alignment vertical="center"/>
    </xf>
    <xf numFmtId="176" fontId="10" fillId="0" borderId="60" xfId="0" applyNumberFormat="1" applyFont="1" applyBorder="1">
      <alignment vertical="center"/>
    </xf>
    <xf numFmtId="176" fontId="7" fillId="0" borderId="8" xfId="0" applyNumberFormat="1" applyFont="1" applyBorder="1">
      <alignment vertical="center"/>
    </xf>
    <xf numFmtId="176" fontId="10" fillId="0" borderId="37" xfId="0" applyNumberFormat="1" applyFont="1" applyBorder="1" applyAlignment="1">
      <alignment horizontal="center" vertical="center"/>
    </xf>
    <xf numFmtId="176" fontId="10" fillId="0" borderId="4" xfId="0" applyNumberFormat="1" applyFont="1" applyBorder="1" applyAlignment="1">
      <alignment horizontal="center" vertical="center"/>
    </xf>
    <xf numFmtId="176" fontId="10" fillId="0" borderId="50" xfId="0" applyNumberFormat="1" applyFont="1" applyBorder="1">
      <alignment vertical="center"/>
    </xf>
    <xf numFmtId="176" fontId="10" fillId="0" borderId="49" xfId="0" applyNumberFormat="1" applyFont="1" applyBorder="1">
      <alignment vertical="center"/>
    </xf>
    <xf numFmtId="176" fontId="10" fillId="0" borderId="18" xfId="0" applyNumberFormat="1" applyFont="1" applyBorder="1" applyAlignment="1">
      <alignment horizontal="center" vertical="center"/>
    </xf>
    <xf numFmtId="176" fontId="10" fillId="0" borderId="62" xfId="0" applyNumberFormat="1" applyFont="1" applyBorder="1">
      <alignment vertical="center"/>
    </xf>
    <xf numFmtId="176" fontId="10" fillId="0" borderId="54" xfId="0" applyNumberFormat="1" applyFont="1" applyBorder="1">
      <alignment vertical="center"/>
    </xf>
    <xf numFmtId="176" fontId="10" fillId="0" borderId="45" xfId="0" applyNumberFormat="1" applyFont="1" applyBorder="1">
      <alignment vertical="center"/>
    </xf>
    <xf numFmtId="176" fontId="10" fillId="0" borderId="66" xfId="0" applyNumberFormat="1" applyFont="1" applyBorder="1">
      <alignment vertical="center"/>
    </xf>
    <xf numFmtId="176" fontId="10" fillId="0" borderId="23" xfId="0" applyNumberFormat="1" applyFont="1" applyBorder="1">
      <alignment vertical="center"/>
    </xf>
    <xf numFmtId="176" fontId="10" fillId="0" borderId="4" xfId="0" applyNumberFormat="1" applyFont="1" applyBorder="1" applyAlignment="1">
      <alignment horizontal="left" vertical="center"/>
    </xf>
    <xf numFmtId="176" fontId="10" fillId="0" borderId="7" xfId="0" applyNumberFormat="1" applyFont="1" applyBorder="1" applyAlignment="1">
      <alignment horizontal="left" vertical="center"/>
    </xf>
    <xf numFmtId="176" fontId="10" fillId="0" borderId="73" xfId="0" applyNumberFormat="1" applyFont="1" applyBorder="1">
      <alignment vertical="center"/>
    </xf>
    <xf numFmtId="176" fontId="10" fillId="0" borderId="59" xfId="0" applyNumberFormat="1" applyFont="1" applyBorder="1">
      <alignment vertical="center"/>
    </xf>
    <xf numFmtId="176" fontId="10" fillId="0" borderId="63" xfId="0" applyNumberFormat="1" applyFont="1" applyBorder="1">
      <alignment vertical="center"/>
    </xf>
    <xf numFmtId="176" fontId="10" fillId="0" borderId="21" xfId="0" applyNumberFormat="1" applyFont="1" applyBorder="1">
      <alignment vertical="center"/>
    </xf>
    <xf numFmtId="176" fontId="14" fillId="0" borderId="7" xfId="0" applyNumberFormat="1" applyFont="1" applyBorder="1">
      <alignment vertical="center"/>
    </xf>
    <xf numFmtId="176" fontId="10" fillId="0" borderId="7" xfId="0" applyNumberFormat="1" applyFont="1" applyBorder="1" applyAlignment="1">
      <alignment vertical="center" shrinkToFit="1"/>
    </xf>
    <xf numFmtId="176" fontId="10" fillId="0" borderId="65" xfId="0" applyNumberFormat="1" applyFont="1" applyBorder="1">
      <alignment vertical="center"/>
    </xf>
    <xf numFmtId="176" fontId="10" fillId="0" borderId="42" xfId="0" applyNumberFormat="1" applyFont="1" applyBorder="1">
      <alignment vertical="center"/>
    </xf>
    <xf numFmtId="176" fontId="10" fillId="0" borderId="11" xfId="0" applyNumberFormat="1" applyFont="1" applyBorder="1" applyAlignment="1">
      <alignment horizontal="center" vertical="center"/>
    </xf>
    <xf numFmtId="176" fontId="8" fillId="0" borderId="9" xfId="0" applyNumberFormat="1" applyFont="1" applyBorder="1">
      <alignment vertical="center"/>
    </xf>
    <xf numFmtId="176" fontId="0" fillId="0" borderId="0" xfId="0" applyNumberFormat="1" applyAlignment="1">
      <alignment horizontal="left" vertical="center"/>
    </xf>
    <xf numFmtId="176" fontId="0" fillId="0" borderId="11" xfId="0" applyNumberFormat="1" applyBorder="1" applyAlignment="1">
      <alignment horizontal="center" vertical="center"/>
    </xf>
    <xf numFmtId="176" fontId="10" fillId="0" borderId="31" xfId="0" applyNumberFormat="1" applyFont="1" applyBorder="1" applyAlignment="1">
      <alignment horizontal="center" vertical="center"/>
    </xf>
    <xf numFmtId="176" fontId="10" fillId="0" borderId="31" xfId="0" applyNumberFormat="1" applyFont="1" applyBorder="1">
      <alignment vertical="center"/>
    </xf>
    <xf numFmtId="176" fontId="10" fillId="0" borderId="77" xfId="0" applyNumberFormat="1" applyFont="1" applyBorder="1">
      <alignment vertical="center"/>
    </xf>
    <xf numFmtId="49" fontId="9" fillId="0" borderId="0" xfId="0" applyNumberFormat="1" applyFont="1" applyAlignment="1">
      <alignment horizontal="right" vertical="center"/>
    </xf>
    <xf numFmtId="176" fontId="10" fillId="0" borderId="28" xfId="0" applyNumberFormat="1" applyFont="1" applyBorder="1" applyAlignment="1">
      <alignment horizontal="right" vertical="center"/>
    </xf>
    <xf numFmtId="176" fontId="9" fillId="4" borderId="39" xfId="0" applyNumberFormat="1" applyFont="1" applyFill="1" applyBorder="1" applyAlignment="1">
      <alignment horizontal="right" vertical="center"/>
    </xf>
    <xf numFmtId="176" fontId="9" fillId="4" borderId="51" xfId="0" applyNumberFormat="1" applyFont="1" applyFill="1" applyBorder="1" applyAlignment="1">
      <alignment horizontal="right" vertical="center"/>
    </xf>
    <xf numFmtId="176" fontId="9" fillId="4" borderId="51" xfId="0" applyNumberFormat="1" applyFont="1" applyFill="1" applyBorder="1" applyAlignment="1">
      <alignment horizontal="right" vertical="center" justifyLastLine="1"/>
    </xf>
    <xf numFmtId="176" fontId="9" fillId="2" borderId="39" xfId="0" applyNumberFormat="1" applyFont="1" applyFill="1" applyBorder="1" applyAlignment="1">
      <alignment horizontal="right" vertical="center"/>
    </xf>
    <xf numFmtId="176" fontId="9" fillId="2" borderId="51" xfId="0" applyNumberFormat="1" applyFont="1" applyFill="1" applyBorder="1" applyAlignment="1">
      <alignment horizontal="right" vertical="center"/>
    </xf>
    <xf numFmtId="176" fontId="10" fillId="4" borderId="9" xfId="0" applyNumberFormat="1" applyFont="1" applyFill="1" applyBorder="1" applyAlignment="1">
      <alignment horizontal="center" vertical="center"/>
    </xf>
    <xf numFmtId="176" fontId="10" fillId="4" borderId="9" xfId="0" applyNumberFormat="1" applyFont="1" applyFill="1" applyBorder="1">
      <alignment vertical="center"/>
    </xf>
    <xf numFmtId="176" fontId="10" fillId="4" borderId="1" xfId="0" applyNumberFormat="1" applyFont="1" applyFill="1" applyBorder="1">
      <alignment vertical="center"/>
    </xf>
    <xf numFmtId="176" fontId="10" fillId="2" borderId="10" xfId="0" applyNumberFormat="1" applyFont="1" applyFill="1" applyBorder="1">
      <alignment vertical="center"/>
    </xf>
    <xf numFmtId="176" fontId="10" fillId="2" borderId="26" xfId="0" applyNumberFormat="1" applyFont="1" applyFill="1" applyBorder="1">
      <alignment vertical="center"/>
    </xf>
    <xf numFmtId="176" fontId="10" fillId="4" borderId="9" xfId="0" applyNumberFormat="1" applyFont="1" applyFill="1" applyBorder="1" applyAlignment="1">
      <alignment horizontal="right" vertical="center"/>
    </xf>
    <xf numFmtId="176" fontId="10" fillId="4" borderId="1" xfId="0" applyNumberFormat="1" applyFont="1" applyFill="1" applyBorder="1" applyAlignment="1">
      <alignment horizontal="right" vertical="center"/>
    </xf>
    <xf numFmtId="176" fontId="10" fillId="2" borderId="10" xfId="0" applyNumberFormat="1" applyFont="1" applyFill="1" applyBorder="1" applyAlignment="1">
      <alignment horizontal="right" vertical="center"/>
    </xf>
    <xf numFmtId="176" fontId="10" fillId="2" borderId="26" xfId="0" applyNumberFormat="1" applyFont="1" applyFill="1" applyBorder="1" applyAlignment="1">
      <alignment horizontal="right" vertical="center"/>
    </xf>
    <xf numFmtId="176" fontId="10" fillId="3" borderId="33" xfId="0" applyNumberFormat="1" applyFont="1" applyFill="1" applyBorder="1" applyAlignment="1">
      <alignment horizontal="right" vertical="center"/>
    </xf>
    <xf numFmtId="176" fontId="10" fillId="3" borderId="34" xfId="0" applyNumberFormat="1" applyFont="1" applyFill="1" applyBorder="1" applyAlignment="1">
      <alignment horizontal="right" vertical="center"/>
    </xf>
    <xf numFmtId="176" fontId="10" fillId="5" borderId="33" xfId="0" applyNumberFormat="1" applyFont="1" applyFill="1" applyBorder="1" applyAlignment="1">
      <alignment horizontal="right" vertical="center"/>
    </xf>
    <xf numFmtId="176" fontId="10" fillId="5" borderId="34" xfId="0" applyNumberFormat="1" applyFont="1" applyFill="1" applyBorder="1" applyAlignment="1">
      <alignment horizontal="right" vertical="center"/>
    </xf>
    <xf numFmtId="176" fontId="0" fillId="5" borderId="27" xfId="0" applyNumberFormat="1" applyFill="1" applyBorder="1" applyAlignment="1">
      <alignment horizontal="distributed" vertical="center" justifyLastLine="1"/>
    </xf>
    <xf numFmtId="176" fontId="11" fillId="5" borderId="18" xfId="0" applyNumberFormat="1" applyFont="1" applyFill="1" applyBorder="1" applyAlignment="1">
      <alignment horizontal="center" vertical="center" textRotation="255"/>
    </xf>
    <xf numFmtId="176" fontId="9" fillId="6" borderId="55" xfId="0" applyNumberFormat="1" applyFont="1" applyFill="1" applyBorder="1" applyAlignment="1">
      <alignment horizontal="right" vertical="center"/>
    </xf>
    <xf numFmtId="176" fontId="9" fillId="6" borderId="55" xfId="0" applyNumberFormat="1" applyFont="1" applyFill="1" applyBorder="1">
      <alignment vertical="center"/>
    </xf>
    <xf numFmtId="176" fontId="9" fillId="6" borderId="57" xfId="0" applyNumberFormat="1" applyFont="1" applyFill="1" applyBorder="1">
      <alignment vertical="center"/>
    </xf>
    <xf numFmtId="176" fontId="9" fillId="6" borderId="74" xfId="0" applyNumberFormat="1" applyFont="1" applyFill="1" applyBorder="1" applyAlignment="1">
      <alignment horizontal="right" vertical="center"/>
    </xf>
    <xf numFmtId="176" fontId="10" fillId="7" borderId="33" xfId="0" applyNumberFormat="1" applyFont="1" applyFill="1" applyBorder="1">
      <alignment vertical="center"/>
    </xf>
    <xf numFmtId="176" fontId="10" fillId="7" borderId="34" xfId="0" applyNumberFormat="1" applyFont="1" applyFill="1" applyBorder="1">
      <alignment vertical="center"/>
    </xf>
    <xf numFmtId="176" fontId="10" fillId="8" borderId="10" xfId="0" applyNumberFormat="1" applyFont="1" applyFill="1" applyBorder="1" applyAlignment="1">
      <alignment horizontal="right" vertical="center"/>
    </xf>
    <xf numFmtId="176" fontId="10" fillId="8" borderId="26" xfId="0" applyNumberFormat="1" applyFont="1" applyFill="1" applyBorder="1" applyAlignment="1">
      <alignment horizontal="right" vertical="center"/>
    </xf>
    <xf numFmtId="176" fontId="9" fillId="8" borderId="55" xfId="0" applyNumberFormat="1" applyFont="1" applyFill="1" applyBorder="1" applyAlignment="1">
      <alignment horizontal="right" vertical="center"/>
    </xf>
    <xf numFmtId="49" fontId="25" fillId="0" borderId="0" xfId="0" applyNumberFormat="1" applyFont="1">
      <alignment vertical="center"/>
    </xf>
    <xf numFmtId="49" fontId="26" fillId="0" borderId="0" xfId="0" applyNumberFormat="1" applyFont="1">
      <alignment vertical="center"/>
    </xf>
    <xf numFmtId="0" fontId="26" fillId="0" borderId="0" xfId="0" applyFont="1">
      <alignment vertical="center"/>
    </xf>
    <xf numFmtId="0" fontId="26" fillId="0" borderId="0" xfId="0" applyFont="1" applyAlignment="1">
      <alignment horizontal="right" vertical="center"/>
    </xf>
    <xf numFmtId="0" fontId="26" fillId="0" borderId="9" xfId="0" applyFont="1" applyBorder="1" applyAlignment="1">
      <alignment horizontal="center" vertical="center" wrapText="1"/>
    </xf>
    <xf numFmtId="3" fontId="26" fillId="0" borderId="14" xfId="0" applyNumberFormat="1" applyFont="1" applyBorder="1" applyAlignment="1">
      <alignment vertical="center" wrapText="1"/>
    </xf>
    <xf numFmtId="0" fontId="26" fillId="0" borderId="14" xfId="0" applyFont="1" applyBorder="1" applyAlignment="1">
      <alignment vertical="center" wrapText="1"/>
    </xf>
    <xf numFmtId="3" fontId="26" fillId="0" borderId="59" xfId="0" applyNumberFormat="1" applyFont="1" applyBorder="1" applyAlignment="1">
      <alignment vertical="center" wrapText="1"/>
    </xf>
    <xf numFmtId="3" fontId="26" fillId="0" borderId="9" xfId="0" applyNumberFormat="1" applyFont="1" applyBorder="1" applyAlignment="1">
      <alignment vertical="center" wrapText="1"/>
    </xf>
    <xf numFmtId="49" fontId="26" fillId="0" borderId="0" xfId="0" applyNumberFormat="1" applyFont="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vertical="center" wrapText="1"/>
    </xf>
    <xf numFmtId="38" fontId="26" fillId="0" borderId="59" xfId="19" applyFont="1" applyBorder="1" applyAlignment="1">
      <alignment vertical="center" wrapText="1"/>
    </xf>
    <xf numFmtId="38" fontId="26" fillId="0" borderId="14" xfId="19" applyFont="1" applyBorder="1" applyAlignment="1">
      <alignment vertical="center" wrapText="1"/>
    </xf>
    <xf numFmtId="176" fontId="10" fillId="7" borderId="53" xfId="0" applyNumberFormat="1" applyFont="1" applyFill="1" applyBorder="1">
      <alignment vertical="center"/>
    </xf>
    <xf numFmtId="176" fontId="10" fillId="7" borderId="39" xfId="0" applyNumberFormat="1" applyFont="1" applyFill="1" applyBorder="1">
      <alignment vertical="center"/>
    </xf>
    <xf numFmtId="0" fontId="26" fillId="0" borderId="0" xfId="0" applyFont="1" applyAlignment="1">
      <alignment horizontal="left" vertical="center"/>
    </xf>
    <xf numFmtId="0" fontId="25" fillId="0" borderId="0" xfId="0" applyFont="1">
      <alignment vertical="center"/>
    </xf>
    <xf numFmtId="0" fontId="28" fillId="0" borderId="0" xfId="0" applyFont="1">
      <alignment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5" fillId="0" borderId="9" xfId="0" applyFont="1" applyBorder="1" applyAlignment="1">
      <alignment horizontal="center" vertical="center"/>
    </xf>
    <xf numFmtId="0" fontId="25" fillId="0" borderId="0" xfId="0" applyFont="1" applyAlignment="1">
      <alignment horizontal="center" vertical="center"/>
    </xf>
    <xf numFmtId="0" fontId="26" fillId="0" borderId="59" xfId="0" applyFont="1" applyBorder="1" applyAlignment="1">
      <alignment horizontal="left" vertical="center"/>
    </xf>
    <xf numFmtId="0" fontId="26" fillId="0" borderId="3" xfId="0" applyFont="1" applyBorder="1" applyAlignment="1">
      <alignment horizontal="left" vertical="center"/>
    </xf>
    <xf numFmtId="0" fontId="26" fillId="0" borderId="20" xfId="0" applyFont="1" applyBorder="1" applyAlignment="1">
      <alignment horizontal="left" vertical="center"/>
    </xf>
    <xf numFmtId="181" fontId="26" fillId="0" borderId="59" xfId="0" applyNumberFormat="1" applyFont="1" applyBorder="1" applyAlignment="1">
      <alignment horizontal="right" vertical="center"/>
    </xf>
    <xf numFmtId="49" fontId="26" fillId="0" borderId="59" xfId="0" applyNumberFormat="1" applyFont="1" applyBorder="1" applyAlignment="1">
      <alignment horizontal="left" vertical="center"/>
    </xf>
    <xf numFmtId="49" fontId="26" fillId="0" borderId="3" xfId="0" applyNumberFormat="1" applyFont="1" applyBorder="1" applyAlignment="1">
      <alignment horizontal="left" vertical="center"/>
    </xf>
    <xf numFmtId="49" fontId="26" fillId="0" borderId="0" xfId="0" applyNumberFormat="1" applyFont="1" applyAlignment="1">
      <alignment horizontal="left" vertical="center"/>
    </xf>
    <xf numFmtId="49" fontId="26" fillId="0" borderId="15" xfId="0" applyNumberFormat="1" applyFont="1" applyBorder="1" applyAlignment="1">
      <alignment horizontal="left" vertical="center" wrapText="1"/>
    </xf>
    <xf numFmtId="49" fontId="26" fillId="0" borderId="59" xfId="0" applyNumberFormat="1" applyFont="1" applyBorder="1" applyAlignment="1">
      <alignment horizontal="left" vertical="center" wrapText="1"/>
    </xf>
    <xf numFmtId="181" fontId="26" fillId="0" borderId="59" xfId="0" applyNumberFormat="1" applyFont="1" applyBorder="1" applyAlignment="1">
      <alignment horizontal="left" vertical="center"/>
    </xf>
    <xf numFmtId="181" fontId="28" fillId="0" borderId="59" xfId="0" applyNumberFormat="1" applyFont="1" applyBorder="1" applyAlignment="1">
      <alignment horizontal="right" vertical="center"/>
    </xf>
    <xf numFmtId="0" fontId="10" fillId="0" borderId="0" xfId="0" applyFont="1" applyAlignment="1"/>
    <xf numFmtId="49" fontId="10" fillId="0" borderId="0" xfId="0" applyNumberFormat="1" applyFont="1" applyAlignment="1"/>
    <xf numFmtId="0" fontId="10" fillId="0" borderId="0" xfId="0" applyFont="1" applyAlignment="1">
      <alignment horizontal="left"/>
    </xf>
    <xf numFmtId="181" fontId="26" fillId="0" borderId="9" xfId="0" applyNumberFormat="1" applyFont="1" applyBorder="1" applyAlignment="1">
      <alignment horizontal="right" vertical="center"/>
    </xf>
    <xf numFmtId="49" fontId="26" fillId="0" borderId="2" xfId="0" applyNumberFormat="1" applyFont="1" applyBorder="1" applyAlignment="1">
      <alignment horizontal="left" vertical="center"/>
    </xf>
    <xf numFmtId="49" fontId="26" fillId="0" borderId="19" xfId="0" applyNumberFormat="1" applyFont="1" applyBorder="1" applyAlignment="1">
      <alignment horizontal="left" vertical="center"/>
    </xf>
    <xf numFmtId="0" fontId="26" fillId="0" borderId="3" xfId="0" applyFont="1" applyBorder="1">
      <alignment vertical="center"/>
    </xf>
    <xf numFmtId="49" fontId="26" fillId="0" borderId="13" xfId="0" applyNumberFormat="1" applyFont="1" applyBorder="1" applyAlignment="1">
      <alignment horizontal="left" vertical="center"/>
    </xf>
    <xf numFmtId="49" fontId="26" fillId="0" borderId="4" xfId="0" applyNumberFormat="1" applyFont="1" applyBorder="1" applyAlignment="1">
      <alignment horizontal="left" vertical="center"/>
    </xf>
    <xf numFmtId="49" fontId="26" fillId="0" borderId="16" xfId="0" applyNumberFormat="1" applyFont="1" applyBorder="1" applyAlignment="1">
      <alignment horizontal="left" vertical="center"/>
    </xf>
    <xf numFmtId="49" fontId="26" fillId="0" borderId="17" xfId="0" applyNumberFormat="1" applyFont="1" applyBorder="1" applyAlignment="1">
      <alignment horizontal="left" vertical="center" wrapText="1"/>
    </xf>
    <xf numFmtId="49" fontId="26" fillId="0" borderId="13" xfId="0" applyNumberFormat="1" applyFont="1" applyBorder="1" applyAlignment="1">
      <alignment horizontal="left" vertical="center" wrapText="1"/>
    </xf>
    <xf numFmtId="181" fontId="26" fillId="0" borderId="13" xfId="0" applyNumberFormat="1" applyFont="1" applyBorder="1" applyAlignment="1">
      <alignment horizontal="left" vertical="center"/>
    </xf>
    <xf numFmtId="181" fontId="26" fillId="0" borderId="13" xfId="0" applyNumberFormat="1" applyFont="1" applyBorder="1" applyAlignment="1">
      <alignment horizontal="right" vertical="center"/>
    </xf>
    <xf numFmtId="181" fontId="26" fillId="6" borderId="9" xfId="0" applyNumberFormat="1" applyFont="1" applyFill="1" applyBorder="1" applyAlignment="1">
      <alignment horizontal="right" vertical="center"/>
    </xf>
    <xf numFmtId="0" fontId="26" fillId="0" borderId="2" xfId="0" applyFont="1" applyBorder="1" applyAlignment="1">
      <alignment horizontal="left" vertical="center"/>
    </xf>
    <xf numFmtId="0" fontId="26" fillId="0" borderId="19" xfId="0" applyFont="1" applyBorder="1" applyAlignment="1">
      <alignment horizontal="left" vertical="center"/>
    </xf>
    <xf numFmtId="0" fontId="26" fillId="0" borderId="15" xfId="0" applyFont="1" applyBorder="1">
      <alignment vertical="center"/>
    </xf>
    <xf numFmtId="0" fontId="26" fillId="0" borderId="59" xfId="0" applyFont="1" applyBorder="1">
      <alignment vertical="center"/>
    </xf>
    <xf numFmtId="181" fontId="28" fillId="0" borderId="59" xfId="0" applyNumberFormat="1" applyFont="1" applyBorder="1">
      <alignment vertical="center"/>
    </xf>
    <xf numFmtId="181" fontId="26" fillId="0" borderId="59" xfId="0" applyNumberFormat="1" applyFont="1" applyBorder="1">
      <alignment vertical="center"/>
    </xf>
    <xf numFmtId="49" fontId="26" fillId="0" borderId="13" xfId="0" applyNumberFormat="1" applyFont="1" applyBorder="1" applyAlignment="1">
      <alignment vertical="center" wrapText="1"/>
    </xf>
    <xf numFmtId="49" fontId="26" fillId="0" borderId="59" xfId="0" applyNumberFormat="1" applyFont="1" applyBorder="1" applyAlignment="1">
      <alignment vertical="center" wrapText="1"/>
    </xf>
    <xf numFmtId="181" fontId="26" fillId="4" borderId="9" xfId="0" applyNumberFormat="1" applyFont="1" applyFill="1" applyBorder="1" applyAlignment="1">
      <alignment horizontal="right" vertical="center"/>
    </xf>
    <xf numFmtId="0" fontId="10" fillId="0" borderId="0" xfId="0" quotePrefix="1" applyFont="1" applyAlignment="1">
      <alignment horizontal="left"/>
    </xf>
    <xf numFmtId="49" fontId="25" fillId="0" borderId="59" xfId="0" applyNumberFormat="1" applyFont="1" applyBorder="1" applyAlignment="1">
      <alignment horizontal="left" vertical="center"/>
    </xf>
    <xf numFmtId="0" fontId="26" fillId="0" borderId="4" xfId="0" applyFont="1" applyBorder="1">
      <alignment vertical="center"/>
    </xf>
    <xf numFmtId="0" fontId="10" fillId="0" borderId="16" xfId="0" quotePrefix="1" applyFont="1" applyBorder="1" applyAlignment="1">
      <alignment horizontal="left"/>
    </xf>
    <xf numFmtId="49" fontId="30" fillId="0" borderId="0" xfId="0" applyNumberFormat="1" applyFont="1" applyAlignment="1">
      <alignment horizontal="left" vertical="center" textRotation="180"/>
    </xf>
    <xf numFmtId="176" fontId="10" fillId="9" borderId="9" xfId="0" applyNumberFormat="1" applyFont="1" applyFill="1" applyBorder="1" applyAlignment="1">
      <alignment horizontal="right" vertical="center"/>
    </xf>
    <xf numFmtId="176" fontId="10" fillId="0" borderId="38" xfId="0" applyNumberFormat="1" applyFont="1" applyBorder="1">
      <alignment vertical="center"/>
    </xf>
    <xf numFmtId="176" fontId="10" fillId="0" borderId="6" xfId="0" applyNumberFormat="1" applyFont="1" applyBorder="1">
      <alignment vertical="center"/>
    </xf>
    <xf numFmtId="176" fontId="10" fillId="0" borderId="81" xfId="0" applyNumberFormat="1" applyFont="1" applyBorder="1">
      <alignment vertical="center"/>
    </xf>
    <xf numFmtId="0" fontId="26" fillId="0" borderId="59" xfId="0" applyFont="1" applyBorder="1" applyAlignment="1">
      <alignment vertical="center" wrapText="1"/>
    </xf>
    <xf numFmtId="0" fontId="26" fillId="0" borderId="9" xfId="0" applyFont="1" applyBorder="1" applyAlignment="1">
      <alignment vertical="center" wrapText="1"/>
    </xf>
    <xf numFmtId="38" fontId="26" fillId="0" borderId="9" xfId="19" applyFont="1" applyBorder="1" applyAlignment="1">
      <alignment vertical="center" wrapText="1"/>
    </xf>
    <xf numFmtId="49" fontId="31" fillId="0" borderId="0" xfId="0" applyNumberFormat="1" applyFont="1" applyAlignment="1">
      <alignment horizontal="right" vertical="center"/>
    </xf>
    <xf numFmtId="176" fontId="14" fillId="0" borderId="16" xfId="0" applyNumberFormat="1" applyFont="1" applyBorder="1" applyAlignment="1">
      <alignment horizontal="center" vertical="center"/>
    </xf>
    <xf numFmtId="176" fontId="10" fillId="0" borderId="8" xfId="0" applyNumberFormat="1" applyFont="1" applyBorder="1">
      <alignment vertical="center"/>
    </xf>
    <xf numFmtId="176" fontId="10" fillId="0" borderId="16" xfId="0" applyNumberFormat="1" applyFont="1" applyBorder="1">
      <alignment vertical="center"/>
    </xf>
    <xf numFmtId="176" fontId="10" fillId="7" borderId="35" xfId="0" applyNumberFormat="1" applyFont="1" applyFill="1" applyBorder="1">
      <alignment vertical="center"/>
    </xf>
    <xf numFmtId="176" fontId="10" fillId="0" borderId="37" xfId="0" applyNumberFormat="1" applyFont="1" applyBorder="1">
      <alignment vertical="center"/>
    </xf>
    <xf numFmtId="176" fontId="10" fillId="9" borderId="58" xfId="0" applyNumberFormat="1" applyFont="1" applyFill="1" applyBorder="1">
      <alignment vertical="center"/>
    </xf>
    <xf numFmtId="181" fontId="26" fillId="0" borderId="73" xfId="20" applyNumberFormat="1" applyFont="1" applyBorder="1" applyAlignment="1">
      <alignment horizontal="right" vertical="center" shrinkToFit="1"/>
    </xf>
    <xf numFmtId="49" fontId="26" fillId="0" borderId="3" xfId="0" applyNumberFormat="1" applyFont="1" applyBorder="1" applyAlignment="1">
      <alignment vertical="center" wrapText="1"/>
    </xf>
    <xf numFmtId="0" fontId="26" fillId="0" borderId="15" xfId="0" applyFont="1" applyBorder="1" applyAlignment="1">
      <alignment vertical="center" wrapText="1"/>
    </xf>
    <xf numFmtId="49" fontId="26" fillId="0" borderId="0" xfId="0" applyNumberFormat="1" applyFont="1" applyAlignment="1">
      <alignment horizontal="left" vertical="center" wrapText="1"/>
    </xf>
    <xf numFmtId="181" fontId="26" fillId="0" borderId="0" xfId="0" applyNumberFormat="1" applyFont="1" applyAlignment="1">
      <alignment horizontal="left" vertical="center"/>
    </xf>
    <xf numFmtId="181" fontId="26" fillId="0" borderId="0" xfId="0" applyNumberFormat="1" applyFont="1" applyAlignment="1">
      <alignment horizontal="right" vertical="center"/>
    </xf>
    <xf numFmtId="0" fontId="26" fillId="9" borderId="0" xfId="0" applyFont="1" applyFill="1" applyAlignment="1">
      <alignment horizontal="center" vertical="center"/>
    </xf>
    <xf numFmtId="181" fontId="26" fillId="9" borderId="0" xfId="0" applyNumberFormat="1" applyFont="1" applyFill="1" applyAlignment="1">
      <alignment horizontal="right" vertical="center"/>
    </xf>
    <xf numFmtId="0" fontId="33" fillId="0" borderId="0" xfId="0" applyFont="1">
      <alignment vertical="center"/>
    </xf>
    <xf numFmtId="0" fontId="33" fillId="0" borderId="0" xfId="0" applyFont="1" applyAlignment="1">
      <alignment horizontal="left" vertical="center"/>
    </xf>
    <xf numFmtId="0" fontId="33" fillId="0" borderId="0" xfId="0" applyFont="1" applyAlignment="1">
      <alignment horizontal="right" vertical="center"/>
    </xf>
    <xf numFmtId="38" fontId="32" fillId="0" borderId="0" xfId="19" applyFont="1" applyAlignment="1">
      <alignment horizontal="right" vertical="center"/>
    </xf>
    <xf numFmtId="49" fontId="33" fillId="0" borderId="0" xfId="0" applyNumberFormat="1" applyFont="1" applyAlignment="1">
      <alignment horizontal="left" vertical="center"/>
    </xf>
    <xf numFmtId="0" fontId="34" fillId="0" borderId="0" xfId="0" applyFont="1">
      <alignment vertical="center"/>
    </xf>
    <xf numFmtId="38" fontId="33" fillId="0" borderId="0" xfId="19" applyFont="1" applyAlignment="1">
      <alignment horizontal="right" vertical="center"/>
    </xf>
    <xf numFmtId="0" fontId="32" fillId="0" borderId="0" xfId="0" applyFont="1" applyAlignment="1">
      <alignment horizontal="left" vertical="center"/>
    </xf>
    <xf numFmtId="38" fontId="26" fillId="0" borderId="15" xfId="19" applyFont="1" applyBorder="1" applyAlignment="1">
      <alignment horizontal="right" vertical="center"/>
    </xf>
    <xf numFmtId="176" fontId="9" fillId="5" borderId="56" xfId="0" applyNumberFormat="1" applyFont="1" applyFill="1" applyBorder="1" applyAlignment="1">
      <alignment horizontal="right" vertical="center"/>
    </xf>
    <xf numFmtId="38" fontId="26" fillId="0" borderId="59" xfId="19" applyFont="1" applyBorder="1" applyAlignment="1">
      <alignment vertical="center"/>
    </xf>
    <xf numFmtId="38" fontId="26" fillId="0" borderId="59" xfId="19" applyFont="1" applyBorder="1" applyAlignment="1">
      <alignment horizontal="right" vertical="center"/>
    </xf>
    <xf numFmtId="182" fontId="10" fillId="0" borderId="0" xfId="0" applyNumberFormat="1" applyFont="1">
      <alignment vertical="center"/>
    </xf>
    <xf numFmtId="176" fontId="15" fillId="9" borderId="55" xfId="0" applyNumberFormat="1" applyFont="1" applyFill="1" applyBorder="1" applyAlignment="1">
      <alignment horizontal="right" vertical="center"/>
    </xf>
    <xf numFmtId="181" fontId="26" fillId="3" borderId="9" xfId="0" applyNumberFormat="1" applyFont="1" applyFill="1" applyBorder="1" applyAlignment="1">
      <alignment horizontal="right" vertical="center"/>
    </xf>
    <xf numFmtId="176" fontId="9" fillId="11" borderId="55" xfId="0" applyNumberFormat="1" applyFont="1" applyFill="1" applyBorder="1" applyAlignment="1">
      <alignment horizontal="right" vertical="center"/>
    </xf>
    <xf numFmtId="176" fontId="10" fillId="11" borderId="27" xfId="0" applyNumberFormat="1" applyFont="1" applyFill="1" applyBorder="1">
      <alignment vertical="center"/>
    </xf>
    <xf numFmtId="176" fontId="10" fillId="11" borderId="23" xfId="0" applyNumberFormat="1" applyFont="1" applyFill="1" applyBorder="1">
      <alignment vertical="center"/>
    </xf>
    <xf numFmtId="176" fontId="10" fillId="11" borderId="12" xfId="0" applyNumberFormat="1" applyFont="1" applyFill="1" applyBorder="1">
      <alignment vertical="center"/>
    </xf>
    <xf numFmtId="176" fontId="10" fillId="11" borderId="33" xfId="0" applyNumberFormat="1" applyFont="1" applyFill="1" applyBorder="1">
      <alignment vertical="center"/>
    </xf>
    <xf numFmtId="176" fontId="10" fillId="12" borderId="50" xfId="0" applyNumberFormat="1" applyFont="1" applyFill="1" applyBorder="1">
      <alignment vertical="center"/>
    </xf>
    <xf numFmtId="176" fontId="10" fillId="12" borderId="14" xfId="0" applyNumberFormat="1" applyFont="1" applyFill="1" applyBorder="1">
      <alignment vertical="center"/>
    </xf>
    <xf numFmtId="176" fontId="10" fillId="12" borderId="25" xfId="0" applyNumberFormat="1" applyFont="1" applyFill="1" applyBorder="1">
      <alignment vertical="center"/>
    </xf>
    <xf numFmtId="176" fontId="10" fillId="10" borderId="52" xfId="0" applyNumberFormat="1" applyFont="1" applyFill="1" applyBorder="1">
      <alignment vertical="center"/>
    </xf>
    <xf numFmtId="176" fontId="10" fillId="10" borderId="10" xfId="0" applyNumberFormat="1" applyFont="1" applyFill="1" applyBorder="1">
      <alignment vertical="center"/>
    </xf>
    <xf numFmtId="176" fontId="10" fillId="10" borderId="30" xfId="0" applyNumberFormat="1" applyFont="1" applyFill="1" applyBorder="1">
      <alignment vertical="center"/>
    </xf>
    <xf numFmtId="183" fontId="10" fillId="0" borderId="0" xfId="0" applyNumberFormat="1" applyFont="1">
      <alignment vertical="center"/>
    </xf>
    <xf numFmtId="176" fontId="14" fillId="0" borderId="3" xfId="0" applyNumberFormat="1" applyFont="1" applyBorder="1" applyAlignment="1">
      <alignment vertical="center" shrinkToFit="1"/>
    </xf>
    <xf numFmtId="176" fontId="14" fillId="0" borderId="7" xfId="0" applyNumberFormat="1" applyFont="1" applyBorder="1" applyAlignment="1">
      <alignment vertical="center" shrinkToFit="1"/>
    </xf>
    <xf numFmtId="49" fontId="37" fillId="0" borderId="0" xfId="0" applyNumberFormat="1" applyFont="1">
      <alignment vertical="center"/>
    </xf>
    <xf numFmtId="3" fontId="26" fillId="0" borderId="0" xfId="0" applyNumberFormat="1" applyFont="1" applyAlignment="1">
      <alignment vertical="center" wrapText="1"/>
    </xf>
    <xf numFmtId="0" fontId="26" fillId="0" borderId="59" xfId="0" applyFont="1" applyBorder="1" applyAlignment="1">
      <alignment horizontal="center" vertical="center"/>
    </xf>
    <xf numFmtId="0" fontId="26" fillId="0" borderId="3" xfId="0" applyFont="1" applyBorder="1" applyAlignment="1">
      <alignment horizontal="center" vertical="center"/>
    </xf>
    <xf numFmtId="0" fontId="26" fillId="0" borderId="15" xfId="0" applyFont="1" applyBorder="1" applyAlignment="1">
      <alignment horizontal="center" vertical="center"/>
    </xf>
    <xf numFmtId="0" fontId="25" fillId="0" borderId="59" xfId="0" applyFont="1" applyBorder="1" applyAlignment="1">
      <alignment horizontal="center" vertical="center"/>
    </xf>
    <xf numFmtId="0" fontId="10" fillId="0" borderId="0" xfId="0" applyFont="1">
      <alignment vertical="center"/>
    </xf>
    <xf numFmtId="49" fontId="30" fillId="0" borderId="0" xfId="0" applyNumberFormat="1" applyFont="1" applyAlignment="1">
      <alignment horizontal="left" textRotation="180"/>
    </xf>
    <xf numFmtId="176" fontId="28" fillId="0" borderId="0" xfId="0" applyNumberFormat="1" applyFont="1" applyAlignment="1">
      <alignment horizontal="center" vertical="center"/>
    </xf>
    <xf numFmtId="176" fontId="28" fillId="0" borderId="0" xfId="0" applyNumberFormat="1" applyFont="1">
      <alignment vertical="center"/>
    </xf>
    <xf numFmtId="0" fontId="28" fillId="0" borderId="0" xfId="0" applyFont="1" applyAlignment="1">
      <alignment vertical="center" wrapText="1"/>
    </xf>
    <xf numFmtId="49" fontId="25" fillId="0" borderId="16" xfId="0" applyNumberFormat="1" applyFont="1" applyBorder="1" applyAlignment="1">
      <alignment horizontal="left" vertical="center"/>
    </xf>
    <xf numFmtId="176" fontId="25" fillId="0" borderId="0" xfId="0" applyNumberFormat="1" applyFont="1" applyAlignment="1">
      <alignment horizontal="center" vertical="center"/>
    </xf>
    <xf numFmtId="176" fontId="25" fillId="0" borderId="0" xfId="0" applyNumberFormat="1" applyFont="1">
      <alignment vertical="center"/>
    </xf>
    <xf numFmtId="0" fontId="26" fillId="6" borderId="9" xfId="0" applyFont="1" applyFill="1" applyBorder="1" applyAlignment="1">
      <alignment horizontal="center" vertical="center"/>
    </xf>
    <xf numFmtId="0" fontId="26" fillId="4" borderId="9" xfId="0" applyFont="1" applyFill="1" applyBorder="1" applyAlignment="1">
      <alignment horizontal="center" vertical="center"/>
    </xf>
    <xf numFmtId="0" fontId="26" fillId="3" borderId="9" xfId="0" applyFont="1" applyFill="1" applyBorder="1" applyAlignment="1">
      <alignment horizontal="center" vertical="center"/>
    </xf>
    <xf numFmtId="0" fontId="26" fillId="0" borderId="0" xfId="0" applyFont="1" applyAlignment="1">
      <alignment horizontal="center" vertical="center"/>
    </xf>
    <xf numFmtId="0" fontId="26" fillId="0" borderId="7" xfId="0" applyFont="1" applyBorder="1" applyAlignment="1">
      <alignment horizontal="center" vertical="center"/>
    </xf>
    <xf numFmtId="0" fontId="26" fillId="0" borderId="6" xfId="0" applyFont="1" applyBorder="1" applyAlignment="1">
      <alignment horizontal="center" vertical="center"/>
    </xf>
    <xf numFmtId="0" fontId="26" fillId="0" borderId="5" xfId="0" applyFont="1" applyBorder="1" applyAlignment="1">
      <alignment horizontal="center" vertical="center"/>
    </xf>
    <xf numFmtId="0" fontId="26" fillId="0" borderId="9" xfId="0" applyFont="1" applyBorder="1" applyAlignment="1">
      <alignment horizontal="left" vertical="center"/>
    </xf>
    <xf numFmtId="0" fontId="26" fillId="0" borderId="9" xfId="0" applyFont="1" applyBorder="1">
      <alignment vertical="center"/>
    </xf>
    <xf numFmtId="0" fontId="26" fillId="0" borderId="78" xfId="0" applyFont="1" applyBorder="1" applyAlignment="1">
      <alignment horizontal="center" vertical="center"/>
    </xf>
    <xf numFmtId="0" fontId="26" fillId="0" borderId="79" xfId="0" applyFont="1" applyBorder="1" applyAlignment="1">
      <alignment horizontal="center" vertical="center"/>
    </xf>
    <xf numFmtId="0" fontId="29" fillId="0" borderId="0" xfId="0" applyFont="1" applyAlignment="1">
      <alignment horizontal="center" vertical="center"/>
    </xf>
    <xf numFmtId="0" fontId="27" fillId="0" borderId="0" xfId="0" applyFont="1" applyAlignment="1">
      <alignment horizontal="center" vertical="center"/>
    </xf>
    <xf numFmtId="49" fontId="26" fillId="0" borderId="59" xfId="0" applyNumberFormat="1" applyFont="1" applyBorder="1" applyAlignment="1">
      <alignment vertical="center" wrapText="1"/>
    </xf>
    <xf numFmtId="0" fontId="26" fillId="0" borderId="9" xfId="0" applyFont="1" applyBorder="1" applyAlignment="1">
      <alignment horizontal="center" vertical="center"/>
    </xf>
    <xf numFmtId="0" fontId="26" fillId="0" borderId="80" xfId="0" applyFont="1" applyBorder="1" applyAlignment="1">
      <alignment horizontal="center" vertical="center"/>
    </xf>
    <xf numFmtId="49" fontId="26" fillId="0" borderId="14" xfId="0" applyNumberFormat="1" applyFont="1" applyBorder="1" applyAlignment="1">
      <alignment vertical="center" wrapText="1"/>
    </xf>
    <xf numFmtId="49" fontId="26" fillId="0" borderId="13" xfId="0" applyNumberFormat="1" applyFont="1" applyBorder="1" applyAlignment="1">
      <alignment vertical="center" wrapText="1"/>
    </xf>
    <xf numFmtId="176" fontId="11" fillId="0" borderId="41" xfId="0" applyNumberFormat="1" applyFont="1" applyBorder="1" applyAlignment="1">
      <alignment horizontal="center" vertical="center"/>
    </xf>
    <xf numFmtId="176" fontId="11" fillId="0" borderId="42" xfId="0" applyNumberFormat="1" applyFont="1" applyBorder="1" applyAlignment="1">
      <alignment horizontal="center" vertical="center"/>
    </xf>
    <xf numFmtId="176" fontId="11" fillId="0" borderId="46" xfId="0" applyNumberFormat="1" applyFont="1" applyBorder="1" applyAlignment="1">
      <alignment horizontal="center" vertical="center"/>
    </xf>
    <xf numFmtId="176" fontId="7" fillId="4" borderId="39" xfId="0" applyNumberFormat="1" applyFont="1" applyFill="1" applyBorder="1" applyAlignment="1">
      <alignment horizontal="center" vertical="center"/>
    </xf>
    <xf numFmtId="176" fontId="7" fillId="4" borderId="36" xfId="0" applyNumberFormat="1" applyFont="1" applyFill="1" applyBorder="1" applyAlignment="1">
      <alignment horizontal="center" vertical="center"/>
    </xf>
    <xf numFmtId="176" fontId="11" fillId="11" borderId="7" xfId="0" applyNumberFormat="1" applyFont="1" applyFill="1" applyBorder="1" applyAlignment="1">
      <alignment horizontal="left" vertical="center" wrapText="1"/>
    </xf>
    <xf numFmtId="176" fontId="11" fillId="11" borderId="25" xfId="0" applyNumberFormat="1" applyFont="1" applyFill="1" applyBorder="1" applyAlignment="1">
      <alignment horizontal="left" vertical="center" wrapText="1"/>
    </xf>
    <xf numFmtId="176" fontId="11" fillId="11" borderId="7" xfId="0" applyNumberFormat="1" applyFont="1" applyFill="1" applyBorder="1" applyAlignment="1">
      <alignment horizontal="left" vertical="center"/>
    </xf>
    <xf numFmtId="176" fontId="11" fillId="11" borderId="25" xfId="0" applyNumberFormat="1" applyFont="1" applyFill="1" applyBorder="1" applyAlignment="1">
      <alignment horizontal="left" vertical="center"/>
    </xf>
    <xf numFmtId="176" fontId="9" fillId="6" borderId="7" xfId="0" applyNumberFormat="1" applyFont="1" applyFill="1" applyBorder="1" applyAlignment="1">
      <alignment horizontal="left" vertical="center"/>
    </xf>
    <xf numFmtId="176" fontId="9" fillId="6" borderId="25" xfId="0" applyNumberFormat="1" applyFont="1" applyFill="1" applyBorder="1" applyAlignment="1">
      <alignment horizontal="left" vertical="center"/>
    </xf>
    <xf numFmtId="176" fontId="11" fillId="0" borderId="65" xfId="0" applyNumberFormat="1" applyFont="1" applyBorder="1" applyAlignment="1">
      <alignment horizontal="center" vertical="center" textRotation="255"/>
    </xf>
    <xf numFmtId="176" fontId="11" fillId="0" borderId="73" xfId="0" applyNumberFormat="1" applyFont="1" applyBorder="1" applyAlignment="1">
      <alignment horizontal="center" vertical="center" textRotation="255"/>
    </xf>
    <xf numFmtId="176" fontId="11" fillId="0" borderId="23" xfId="0" applyNumberFormat="1" applyFont="1" applyBorder="1" applyAlignment="1">
      <alignment horizontal="center" vertical="center" textRotation="255"/>
    </xf>
    <xf numFmtId="176" fontId="9" fillId="6" borderId="43" xfId="0" applyNumberFormat="1" applyFont="1" applyFill="1" applyBorder="1" applyAlignment="1">
      <alignment horizontal="left" vertical="center"/>
    </xf>
    <xf numFmtId="176" fontId="9" fillId="6" borderId="46" xfId="0" applyNumberFormat="1" applyFont="1" applyFill="1" applyBorder="1" applyAlignment="1">
      <alignment horizontal="left" vertical="center"/>
    </xf>
    <xf numFmtId="176" fontId="7" fillId="4" borderId="39" xfId="0" applyNumberFormat="1" applyFont="1" applyFill="1" applyBorder="1" applyAlignment="1">
      <alignment horizontal="center" vertical="center" justifyLastLine="1"/>
    </xf>
    <xf numFmtId="176" fontId="7" fillId="4" borderId="36" xfId="0" applyNumberFormat="1" applyFont="1" applyFill="1" applyBorder="1" applyAlignment="1">
      <alignment horizontal="center" vertical="center" justifyLastLine="1"/>
    </xf>
    <xf numFmtId="176" fontId="0" fillId="0" borderId="67" xfId="0" applyNumberFormat="1" applyBorder="1" applyAlignment="1">
      <alignment horizontal="center" vertical="center"/>
    </xf>
    <xf numFmtId="176" fontId="0" fillId="0" borderId="68" xfId="0" applyNumberFormat="1" applyBorder="1" applyAlignment="1">
      <alignment horizontal="center" vertical="center"/>
    </xf>
    <xf numFmtId="176" fontId="0" fillId="0" borderId="69" xfId="0" applyNumberFormat="1" applyBorder="1" applyAlignment="1">
      <alignment horizontal="center" vertical="center"/>
    </xf>
    <xf numFmtId="176" fontId="0" fillId="0" borderId="70" xfId="0" applyNumberFormat="1" applyBorder="1" applyAlignment="1">
      <alignment horizontal="center" vertical="center"/>
    </xf>
    <xf numFmtId="176" fontId="0" fillId="0" borderId="71" xfId="0" applyNumberFormat="1" applyBorder="1" applyAlignment="1">
      <alignment horizontal="center" vertical="center"/>
    </xf>
    <xf numFmtId="176" fontId="0" fillId="0" borderId="72" xfId="0" applyNumberFormat="1" applyBorder="1" applyAlignment="1">
      <alignment horizontal="center" vertical="center"/>
    </xf>
    <xf numFmtId="176" fontId="9" fillId="2" borderId="39" xfId="0" applyNumberFormat="1" applyFont="1" applyFill="1" applyBorder="1" applyAlignment="1">
      <alignment horizontal="center" vertical="center"/>
    </xf>
    <xf numFmtId="176" fontId="9" fillId="2" borderId="40" xfId="0" applyNumberFormat="1" applyFont="1" applyFill="1" applyBorder="1" applyAlignment="1">
      <alignment horizontal="center" vertical="center"/>
    </xf>
    <xf numFmtId="176" fontId="9" fillId="4" borderId="39" xfId="0" applyNumberFormat="1" applyFont="1" applyFill="1" applyBorder="1" applyAlignment="1">
      <alignment horizontal="center" vertical="center"/>
    </xf>
    <xf numFmtId="176" fontId="9" fillId="4" borderId="36" xfId="0" applyNumberFormat="1" applyFont="1" applyFill="1" applyBorder="1" applyAlignment="1">
      <alignment horizontal="center" vertical="center"/>
    </xf>
    <xf numFmtId="176" fontId="9" fillId="6" borderId="7" xfId="0" applyNumberFormat="1" applyFont="1" applyFill="1" applyBorder="1" applyAlignment="1">
      <alignment horizontal="left" vertical="center" shrinkToFit="1"/>
    </xf>
    <xf numFmtId="176" fontId="9" fillId="6" borderId="25" xfId="0" applyNumberFormat="1" applyFont="1" applyFill="1" applyBorder="1" applyAlignment="1">
      <alignment horizontal="left" vertical="center" shrinkToFit="1"/>
    </xf>
    <xf numFmtId="176" fontId="9" fillId="6" borderId="37" xfId="0" applyNumberFormat="1" applyFont="1" applyFill="1" applyBorder="1" applyAlignment="1">
      <alignment horizontal="left" vertical="center" wrapText="1" justifyLastLine="1"/>
    </xf>
    <xf numFmtId="176" fontId="9" fillId="6" borderId="32" xfId="0" applyNumberFormat="1" applyFont="1" applyFill="1" applyBorder="1" applyAlignment="1">
      <alignment horizontal="left" vertical="center" wrapText="1" justifyLastLine="1"/>
    </xf>
    <xf numFmtId="176" fontId="9" fillId="6" borderId="7" xfId="0" applyNumberFormat="1" applyFont="1" applyFill="1" applyBorder="1" applyAlignment="1">
      <alignment horizontal="left" vertical="center" justifyLastLine="1"/>
    </xf>
    <xf numFmtId="176" fontId="9" fillId="6" borderId="25" xfId="0" applyNumberFormat="1" applyFont="1" applyFill="1" applyBorder="1" applyAlignment="1">
      <alignment horizontal="left" vertical="center" justifyLastLine="1"/>
    </xf>
    <xf numFmtId="176" fontId="11" fillId="8" borderId="7" xfId="0" applyNumberFormat="1" applyFont="1" applyFill="1" applyBorder="1" applyAlignment="1">
      <alignment horizontal="left" vertical="center" justifyLastLine="1"/>
    </xf>
    <xf numFmtId="176" fontId="11" fillId="8" borderId="25" xfId="0" applyNumberFormat="1" applyFont="1" applyFill="1" applyBorder="1" applyAlignment="1">
      <alignment horizontal="left" vertical="center" justifyLastLine="1"/>
    </xf>
    <xf numFmtId="49" fontId="16" fillId="0" borderId="0" xfId="0" applyNumberFormat="1" applyFont="1" applyAlignment="1">
      <alignment horizontal="right" vertical="center"/>
    </xf>
    <xf numFmtId="176" fontId="10" fillId="0" borderId="9" xfId="0" applyNumberFormat="1" applyFont="1" applyBorder="1" applyAlignment="1">
      <alignment horizontal="center" vertical="center" textRotation="255"/>
    </xf>
    <xf numFmtId="176" fontId="10" fillId="2" borderId="10" xfId="0" applyNumberFormat="1" applyFont="1" applyFill="1" applyBorder="1" applyAlignment="1">
      <alignment horizontal="center" vertical="center"/>
    </xf>
    <xf numFmtId="176" fontId="10" fillId="0" borderId="0" xfId="0" applyNumberFormat="1" applyFont="1" applyAlignment="1">
      <alignment horizontal="center" vertical="center"/>
    </xf>
    <xf numFmtId="176" fontId="10" fillId="0" borderId="76" xfId="0" applyNumberFormat="1" applyFont="1" applyBorder="1" applyAlignment="1">
      <alignment horizontal="center" vertical="center" textRotation="255"/>
    </xf>
    <xf numFmtId="176" fontId="10" fillId="0" borderId="73" xfId="0" applyNumberFormat="1" applyFont="1" applyBorder="1" applyAlignment="1">
      <alignment horizontal="center" vertical="center" textRotation="255"/>
    </xf>
    <xf numFmtId="176" fontId="10" fillId="0" borderId="66" xfId="0" applyNumberFormat="1" applyFont="1" applyBorder="1" applyAlignment="1">
      <alignment horizontal="center" vertical="center" textRotation="255"/>
    </xf>
    <xf numFmtId="176" fontId="10" fillId="0" borderId="45" xfId="0" applyNumberFormat="1" applyFont="1" applyBorder="1" applyAlignment="1">
      <alignment horizontal="center" vertical="center" textRotation="255"/>
    </xf>
    <xf numFmtId="176" fontId="10" fillId="0" borderId="59" xfId="0" applyNumberFormat="1" applyFont="1" applyBorder="1" applyAlignment="1">
      <alignment horizontal="center" vertical="center" textRotation="255"/>
    </xf>
    <xf numFmtId="176" fontId="10" fillId="0" borderId="13" xfId="0" applyNumberFormat="1" applyFont="1" applyBorder="1" applyAlignment="1">
      <alignment horizontal="center" vertical="center" textRotation="255"/>
    </xf>
    <xf numFmtId="49" fontId="9" fillId="0" borderId="0" xfId="0" applyNumberFormat="1" applyFont="1" applyAlignment="1">
      <alignment horizontal="right" vertical="center"/>
    </xf>
    <xf numFmtId="176" fontId="10" fillId="7" borderId="39" xfId="0" applyNumberFormat="1" applyFont="1" applyFill="1" applyBorder="1" applyAlignment="1">
      <alignment horizontal="left" vertical="center" shrinkToFit="1"/>
    </xf>
    <xf numFmtId="176" fontId="10" fillId="7" borderId="40" xfId="0" applyNumberFormat="1" applyFont="1" applyFill="1" applyBorder="1" applyAlignment="1">
      <alignment horizontal="left" vertical="center" shrinkToFit="1"/>
    </xf>
    <xf numFmtId="176" fontId="10" fillId="7" borderId="35" xfId="0" applyNumberFormat="1" applyFont="1" applyFill="1" applyBorder="1" applyAlignment="1">
      <alignment horizontal="left" vertical="center" shrinkToFit="1"/>
    </xf>
    <xf numFmtId="176" fontId="10" fillId="0" borderId="53" xfId="0" applyNumberFormat="1" applyFont="1" applyBorder="1" applyAlignment="1">
      <alignment horizontal="left" vertical="center"/>
    </xf>
    <xf numFmtId="176" fontId="10" fillId="0" borderId="33" xfId="0" applyNumberFormat="1" applyFont="1" applyBorder="1" applyAlignment="1">
      <alignment horizontal="left" vertical="center"/>
    </xf>
    <xf numFmtId="176" fontId="10" fillId="0" borderId="22" xfId="0" applyNumberFormat="1" applyFont="1" applyBorder="1" applyAlignment="1">
      <alignment horizontal="left" vertical="center"/>
    </xf>
    <xf numFmtId="176" fontId="10" fillId="0" borderId="11" xfId="0" applyNumberFormat="1" applyFont="1" applyBorder="1" applyAlignment="1">
      <alignment horizontal="center" vertical="center" textRotation="255"/>
    </xf>
    <xf numFmtId="176" fontId="10" fillId="2" borderId="18" xfId="0" applyNumberFormat="1" applyFont="1" applyFill="1" applyBorder="1" applyAlignment="1">
      <alignment horizontal="center" vertical="center" shrinkToFit="1"/>
    </xf>
    <xf numFmtId="176" fontId="10" fillId="2" borderId="21" xfId="0" applyNumberFormat="1" applyFont="1" applyFill="1" applyBorder="1" applyAlignment="1">
      <alignment horizontal="center" vertical="center" shrinkToFit="1"/>
    </xf>
    <xf numFmtId="49" fontId="35" fillId="0" borderId="0" xfId="0" applyNumberFormat="1" applyFont="1" applyAlignment="1">
      <alignment horizontal="center" vertical="center"/>
    </xf>
    <xf numFmtId="0" fontId="36" fillId="0" borderId="0" xfId="0" applyFont="1"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vertical="center"/>
    </xf>
    <xf numFmtId="176" fontId="10" fillId="0" borderId="58" xfId="0" applyNumberFormat="1" applyFont="1" applyBorder="1" applyAlignment="1">
      <alignment horizontal="center" vertical="center" textRotation="255"/>
    </xf>
    <xf numFmtId="176" fontId="10" fillId="0" borderId="49" xfId="0" applyNumberFormat="1" applyFont="1" applyBorder="1" applyAlignment="1">
      <alignment horizontal="center" vertical="center" textRotation="255"/>
    </xf>
    <xf numFmtId="176" fontId="10" fillId="0" borderId="54" xfId="0" applyNumberFormat="1" applyFont="1" applyBorder="1" applyAlignment="1">
      <alignment horizontal="center" vertical="center" textRotation="255"/>
    </xf>
    <xf numFmtId="176" fontId="10" fillId="0" borderId="58" xfId="0" applyNumberFormat="1" applyFont="1" applyBorder="1" applyAlignment="1">
      <alignment horizontal="center" vertical="center" textRotation="255" wrapText="1"/>
    </xf>
    <xf numFmtId="176" fontId="10" fillId="0" borderId="49" xfId="0" applyNumberFormat="1" applyFont="1" applyBorder="1" applyAlignment="1">
      <alignment horizontal="center" vertical="center" textRotation="255" wrapText="1"/>
    </xf>
    <xf numFmtId="176" fontId="10" fillId="0" borderId="54" xfId="0" applyNumberFormat="1" applyFont="1" applyBorder="1" applyAlignment="1">
      <alignment horizontal="center" vertical="center" textRotation="255" wrapText="1"/>
    </xf>
    <xf numFmtId="176" fontId="10" fillId="0" borderId="58" xfId="0" applyNumberFormat="1" applyFont="1" applyBorder="1" applyAlignment="1">
      <alignment horizontal="left" vertical="center"/>
    </xf>
    <xf numFmtId="176" fontId="10" fillId="0" borderId="11" xfId="0" applyNumberFormat="1" applyFont="1" applyBorder="1" applyAlignment="1">
      <alignment horizontal="left" vertical="center"/>
    </xf>
    <xf numFmtId="176" fontId="10" fillId="0" borderId="54" xfId="0" applyNumberFormat="1" applyFont="1" applyBorder="1" applyAlignment="1">
      <alignment horizontal="left" vertical="center"/>
    </xf>
    <xf numFmtId="176" fontId="10" fillId="0" borderId="10" xfId="0" applyNumberFormat="1" applyFont="1" applyBorder="1" applyAlignment="1">
      <alignment horizontal="left" vertical="center"/>
    </xf>
    <xf numFmtId="176" fontId="10" fillId="3" borderId="53" xfId="0" applyNumberFormat="1" applyFont="1" applyFill="1" applyBorder="1" applyAlignment="1">
      <alignment horizontal="center" vertical="center"/>
    </xf>
    <xf numFmtId="176" fontId="10" fillId="3" borderId="33" xfId="0" applyNumberFormat="1" applyFont="1" applyFill="1" applyBorder="1" applyAlignment="1">
      <alignment horizontal="center" vertical="center"/>
    </xf>
    <xf numFmtId="176" fontId="10" fillId="0" borderId="49" xfId="0" applyNumberFormat="1" applyFont="1" applyBorder="1" applyAlignment="1">
      <alignment horizontal="center" vertical="center" textRotation="255" shrinkToFit="1"/>
    </xf>
    <xf numFmtId="176" fontId="10" fillId="0" borderId="54" xfId="0" applyNumberFormat="1" applyFont="1" applyBorder="1" applyAlignment="1">
      <alignment horizontal="center" vertical="center" textRotation="255" shrinkToFit="1"/>
    </xf>
    <xf numFmtId="176" fontId="7" fillId="0" borderId="0" xfId="0" applyNumberFormat="1" applyFont="1" applyAlignment="1">
      <alignment horizontal="center" vertical="center"/>
    </xf>
    <xf numFmtId="176" fontId="10" fillId="0" borderId="53" xfId="0" applyNumberFormat="1" applyFont="1" applyBorder="1" applyAlignment="1">
      <alignment horizontal="center" vertical="center"/>
    </xf>
    <xf numFmtId="176" fontId="10" fillId="0" borderId="33" xfId="0" applyNumberFormat="1" applyFont="1" applyBorder="1" applyAlignment="1">
      <alignment horizontal="center" vertical="center"/>
    </xf>
    <xf numFmtId="176" fontId="10" fillId="5" borderId="39" xfId="0" applyNumberFormat="1" applyFont="1" applyFill="1" applyBorder="1" applyAlignment="1">
      <alignment horizontal="left" vertical="center"/>
    </xf>
    <xf numFmtId="176" fontId="10" fillId="5" borderId="40" xfId="0" applyNumberFormat="1" applyFont="1" applyFill="1" applyBorder="1" applyAlignment="1">
      <alignment horizontal="left" vertical="center"/>
    </xf>
    <xf numFmtId="176" fontId="10" fillId="5" borderId="35" xfId="0" applyNumberFormat="1" applyFont="1" applyFill="1" applyBorder="1" applyAlignment="1">
      <alignment horizontal="left" vertical="center"/>
    </xf>
    <xf numFmtId="176" fontId="10" fillId="8" borderId="18" xfId="0" applyNumberFormat="1" applyFont="1" applyFill="1" applyBorder="1" applyAlignment="1">
      <alignment horizontal="left" vertical="center" shrinkToFit="1"/>
    </xf>
    <xf numFmtId="176" fontId="10" fillId="8" borderId="21" xfId="0" applyNumberFormat="1" applyFont="1" applyFill="1" applyBorder="1" applyAlignment="1">
      <alignment horizontal="left" vertical="center" shrinkToFit="1"/>
    </xf>
    <xf numFmtId="176" fontId="10" fillId="0" borderId="9" xfId="0" applyNumberFormat="1" applyFont="1" applyBorder="1" applyAlignment="1">
      <alignment horizontal="left" vertical="center"/>
    </xf>
    <xf numFmtId="49" fontId="26" fillId="0" borderId="0" xfId="0" applyNumberFormat="1" applyFont="1">
      <alignment vertical="center"/>
    </xf>
    <xf numFmtId="0" fontId="26" fillId="0" borderId="0" xfId="0" applyFont="1">
      <alignment vertical="center"/>
    </xf>
    <xf numFmtId="49" fontId="26" fillId="0" borderId="0" xfId="0" applyNumberFormat="1" applyFont="1" applyAlignment="1">
      <alignment horizontal="left" vertical="center"/>
    </xf>
    <xf numFmtId="0" fontId="26" fillId="0" borderId="0" xfId="0" applyFont="1" applyAlignment="1">
      <alignment horizontal="left" vertical="center"/>
    </xf>
    <xf numFmtId="49" fontId="26" fillId="0" borderId="0" xfId="0" applyNumberFormat="1" applyFont="1" applyAlignment="1">
      <alignment vertical="center" shrinkToFit="1"/>
    </xf>
    <xf numFmtId="49" fontId="26" fillId="0" borderId="0" xfId="0" applyNumberFormat="1" applyFont="1" applyAlignment="1">
      <alignment horizontal="left" vertical="center" wrapText="1"/>
    </xf>
    <xf numFmtId="0" fontId="26" fillId="0" borderId="0" xfId="0" applyFont="1" applyAlignment="1">
      <alignment horizontal="left" vertical="center" wrapText="1"/>
    </xf>
    <xf numFmtId="49" fontId="26" fillId="0" borderId="3" xfId="0" applyNumberFormat="1" applyFont="1" applyBorder="1" applyAlignment="1">
      <alignment vertical="center" wrapText="1"/>
    </xf>
    <xf numFmtId="0" fontId="26" fillId="0" borderId="0" xfId="0" applyFont="1" applyAlignment="1">
      <alignment vertical="center" wrapText="1"/>
    </xf>
    <xf numFmtId="0" fontId="26" fillId="0" borderId="15" xfId="0" applyFont="1" applyBorder="1" applyAlignment="1">
      <alignment vertical="center" wrapText="1"/>
    </xf>
    <xf numFmtId="49" fontId="26" fillId="0" borderId="7" xfId="0" applyNumberFormat="1" applyFont="1" applyBorder="1" applyAlignment="1">
      <alignment horizontal="center" vertical="center" wrapText="1"/>
    </xf>
    <xf numFmtId="0" fontId="26" fillId="0" borderId="6" xfId="0" applyFont="1" applyBorder="1" applyAlignment="1">
      <alignment horizontal="center" vertical="center" wrapText="1"/>
    </xf>
    <xf numFmtId="0" fontId="26" fillId="0" borderId="5" xfId="0" applyFont="1" applyBorder="1" applyAlignment="1">
      <alignment horizontal="center" vertical="center" wrapText="1"/>
    </xf>
    <xf numFmtId="49" fontId="26" fillId="0" borderId="2" xfId="0" applyNumberFormat="1" applyFont="1" applyBorder="1" applyAlignment="1">
      <alignment vertical="center" wrapText="1"/>
    </xf>
    <xf numFmtId="0" fontId="26" fillId="0" borderId="19" xfId="0" applyFont="1" applyBorder="1" applyAlignment="1">
      <alignment vertical="center" wrapText="1"/>
    </xf>
    <xf numFmtId="0" fontId="26" fillId="0" borderId="20" xfId="0" applyFont="1" applyBorder="1" applyAlignment="1">
      <alignment vertical="center" wrapText="1"/>
    </xf>
    <xf numFmtId="49" fontId="27" fillId="0" borderId="0" xfId="0" applyNumberFormat="1" applyFont="1" applyAlignment="1">
      <alignment horizontal="center" vertical="center"/>
    </xf>
    <xf numFmtId="49" fontId="28" fillId="0" borderId="0" xfId="0" applyNumberFormat="1" applyFont="1">
      <alignment vertical="center"/>
    </xf>
    <xf numFmtId="49" fontId="31" fillId="0" borderId="0" xfId="0" applyNumberFormat="1" applyFont="1" applyAlignment="1">
      <alignment horizontal="right" vertical="center"/>
    </xf>
    <xf numFmtId="49" fontId="26" fillId="0" borderId="0" xfId="0" applyNumberFormat="1" applyFont="1" applyAlignment="1">
      <alignment horizontal="right" vertical="center"/>
    </xf>
    <xf numFmtId="0" fontId="26" fillId="0" borderId="0" xfId="0" applyFont="1" applyAlignment="1">
      <alignment horizontal="right" vertical="center"/>
    </xf>
    <xf numFmtId="176" fontId="10" fillId="0" borderId="65" xfId="0" applyNumberFormat="1" applyFont="1" applyBorder="1" applyAlignment="1">
      <alignment horizontal="center" vertical="center"/>
    </xf>
    <xf numFmtId="176" fontId="10" fillId="0" borderId="14" xfId="0" applyNumberFormat="1" applyFont="1" applyBorder="1" applyAlignment="1">
      <alignment horizontal="center" vertical="center"/>
    </xf>
    <xf numFmtId="176" fontId="10" fillId="0" borderId="2" xfId="0" applyNumberFormat="1" applyFont="1" applyBorder="1" applyAlignment="1">
      <alignment horizontal="center" vertical="center"/>
    </xf>
    <xf numFmtId="176" fontId="10" fillId="0" borderId="38" xfId="0" applyNumberFormat="1" applyFont="1" applyBorder="1" applyAlignment="1">
      <alignment horizontal="center" vertical="center"/>
    </xf>
    <xf numFmtId="176" fontId="10" fillId="0" borderId="32" xfId="0" applyNumberFormat="1" applyFont="1" applyBorder="1" applyAlignment="1">
      <alignment horizontal="center" vertical="center"/>
    </xf>
    <xf numFmtId="176" fontId="10" fillId="0" borderId="18" xfId="0" applyNumberFormat="1" applyFont="1" applyBorder="1" applyAlignment="1">
      <alignment horizontal="left" vertical="center"/>
    </xf>
    <xf numFmtId="176" fontId="10" fillId="0" borderId="50" xfId="0" applyNumberFormat="1" applyFont="1" applyBorder="1" applyAlignment="1">
      <alignment horizontal="center" vertical="center"/>
    </xf>
    <xf numFmtId="176" fontId="10" fillId="0" borderId="6" xfId="0" applyNumberFormat="1" applyFont="1" applyBorder="1" applyAlignment="1">
      <alignment horizontal="center" vertical="center"/>
    </xf>
    <xf numFmtId="176" fontId="10" fillId="0" borderId="10" xfId="0" applyNumberFormat="1" applyFont="1" applyBorder="1" applyAlignment="1">
      <alignment horizontal="center" vertical="center" textRotation="255"/>
    </xf>
    <xf numFmtId="176" fontId="10" fillId="0" borderId="14" xfId="0" applyNumberFormat="1" applyFont="1" applyBorder="1" applyAlignment="1">
      <alignment horizontal="center" vertical="center" textRotation="255"/>
    </xf>
    <xf numFmtId="176" fontId="10" fillId="0" borderId="22" xfId="0" applyNumberFormat="1" applyFont="1" applyBorder="1" applyAlignment="1">
      <alignment horizontal="center" vertical="center"/>
    </xf>
    <xf numFmtId="176" fontId="10" fillId="0" borderId="12" xfId="0" applyNumberFormat="1" applyFont="1" applyBorder="1" applyAlignment="1">
      <alignment horizontal="center" vertical="center" textRotation="255"/>
    </xf>
    <xf numFmtId="176" fontId="10" fillId="0" borderId="12" xfId="0" applyNumberFormat="1" applyFont="1" applyBorder="1" applyAlignment="1">
      <alignment horizontal="center" vertical="center"/>
    </xf>
    <xf numFmtId="176" fontId="10" fillId="0" borderId="24" xfId="0" applyNumberFormat="1" applyFont="1" applyBorder="1" applyAlignment="1">
      <alignment horizontal="center" vertical="center"/>
    </xf>
    <xf numFmtId="176" fontId="10" fillId="0" borderId="64" xfId="0" applyNumberFormat="1" applyFont="1" applyBorder="1" applyAlignment="1">
      <alignment horizontal="left" vertical="center"/>
    </xf>
    <xf numFmtId="176" fontId="10" fillId="0" borderId="13" xfId="0" applyNumberFormat="1" applyFont="1" applyBorder="1" applyAlignment="1">
      <alignment horizontal="left" vertical="center"/>
    </xf>
    <xf numFmtId="176" fontId="10" fillId="0" borderId="4" xfId="0" applyNumberFormat="1" applyFont="1" applyBorder="1" applyAlignment="1">
      <alignment horizontal="left" vertical="center"/>
    </xf>
    <xf numFmtId="176" fontId="10" fillId="0" borderId="41" xfId="0" applyNumberFormat="1" applyFont="1" applyBorder="1" applyAlignment="1">
      <alignment horizontal="center" vertical="center" textRotation="255"/>
    </xf>
    <xf numFmtId="176" fontId="10" fillId="0" borderId="44" xfId="0" applyNumberFormat="1" applyFont="1" applyBorder="1" applyAlignment="1">
      <alignment horizontal="center" vertical="center" textRotation="255"/>
    </xf>
    <xf numFmtId="176" fontId="10" fillId="0" borderId="63" xfId="0" applyNumberFormat="1" applyFont="1" applyBorder="1" applyAlignment="1">
      <alignment horizontal="center" vertical="center" textRotation="255"/>
    </xf>
    <xf numFmtId="176" fontId="10" fillId="0" borderId="15" xfId="0" applyNumberFormat="1" applyFont="1" applyBorder="1" applyAlignment="1">
      <alignment horizontal="center" vertical="center" textRotation="255"/>
    </xf>
    <xf numFmtId="176" fontId="10" fillId="0" borderId="23" xfId="0" applyNumberFormat="1" applyFont="1" applyBorder="1" applyAlignment="1">
      <alignment horizontal="center" vertical="center" textRotation="255"/>
    </xf>
    <xf numFmtId="176" fontId="10" fillId="0" borderId="48" xfId="0" applyNumberFormat="1" applyFont="1" applyBorder="1" applyAlignment="1">
      <alignment horizontal="center" vertical="center" textRotation="255"/>
    </xf>
    <xf numFmtId="176" fontId="10" fillId="0" borderId="64" xfId="0" applyNumberFormat="1" applyFont="1" applyBorder="1" applyAlignment="1">
      <alignment horizontal="center" vertical="center" textRotation="255"/>
    </xf>
    <xf numFmtId="176" fontId="10" fillId="0" borderId="61" xfId="0" applyNumberFormat="1" applyFont="1" applyBorder="1" applyAlignment="1">
      <alignment horizontal="center" vertical="center"/>
    </xf>
    <xf numFmtId="176" fontId="10" fillId="0" borderId="41" xfId="0" applyNumberFormat="1" applyFont="1" applyBorder="1" applyAlignment="1">
      <alignment horizontal="center" vertical="center" textRotation="255" wrapText="1"/>
    </xf>
    <xf numFmtId="176" fontId="10" fillId="0" borderId="44" xfId="0" applyNumberFormat="1" applyFont="1" applyBorder="1" applyAlignment="1">
      <alignment horizontal="center" vertical="center" textRotation="255" wrapText="1"/>
    </xf>
    <xf numFmtId="176" fontId="10" fillId="0" borderId="63" xfId="0" applyNumberFormat="1" applyFont="1" applyBorder="1" applyAlignment="1">
      <alignment horizontal="center" vertical="center" textRotation="255" wrapText="1"/>
    </xf>
    <xf numFmtId="176" fontId="10" fillId="0" borderId="15" xfId="0" applyNumberFormat="1" applyFont="1" applyBorder="1" applyAlignment="1">
      <alignment horizontal="center" vertical="center" textRotation="255" wrapText="1"/>
    </xf>
    <xf numFmtId="176" fontId="10" fillId="0" borderId="23" xfId="0" applyNumberFormat="1" applyFont="1" applyBorder="1" applyAlignment="1">
      <alignment horizontal="center" vertical="center" textRotation="255" wrapText="1"/>
    </xf>
    <xf numFmtId="176" fontId="10" fillId="0" borderId="48" xfId="0" applyNumberFormat="1" applyFont="1" applyBorder="1" applyAlignment="1">
      <alignment horizontal="center" vertical="center" textRotation="255" wrapText="1"/>
    </xf>
    <xf numFmtId="176" fontId="10" fillId="0" borderId="8" xfId="0" applyNumberFormat="1" applyFont="1" applyBorder="1" applyAlignment="1">
      <alignment vertical="center" shrinkToFit="1"/>
    </xf>
    <xf numFmtId="176" fontId="10" fillId="2" borderId="61" xfId="0" applyNumberFormat="1" applyFont="1" applyFill="1" applyBorder="1" applyAlignment="1">
      <alignment horizontal="center" vertical="center"/>
    </xf>
    <xf numFmtId="176" fontId="10" fillId="2" borderId="38" xfId="0" applyNumberFormat="1" applyFont="1" applyFill="1" applyBorder="1" applyAlignment="1">
      <alignment horizontal="center" vertical="center"/>
    </xf>
    <xf numFmtId="176" fontId="10" fillId="2" borderId="32" xfId="0" applyNumberFormat="1" applyFont="1" applyFill="1" applyBorder="1" applyAlignment="1">
      <alignment horizontal="center" vertical="center"/>
    </xf>
  </cellXfs>
  <cellStyles count="21">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xfId="19" builtinId="6"/>
    <cellStyle name="桁区切り 2" xfId="10" xr:uid="{00000000-0005-0000-0000-00000A000000}"/>
    <cellStyle name="桁区切り 3" xfId="16" xr:uid="{00000000-0005-0000-0000-00000B000000}"/>
    <cellStyle name="桁区切り 4" xfId="18" xr:uid="{00000000-0005-0000-0000-00000C000000}"/>
    <cellStyle name="標準" xfId="0" builtinId="0"/>
    <cellStyle name="標準 2" xfId="11" xr:uid="{00000000-0005-0000-0000-00000E000000}"/>
    <cellStyle name="標準 3" xfId="12" xr:uid="{00000000-0005-0000-0000-00000F000000}"/>
    <cellStyle name="標準 4" xfId="13" xr:uid="{00000000-0005-0000-0000-000010000000}"/>
    <cellStyle name="標準 5" xfId="14" xr:uid="{00000000-0005-0000-0000-000011000000}"/>
    <cellStyle name="標準 6" xfId="15" xr:uid="{00000000-0005-0000-0000-000012000000}"/>
    <cellStyle name="標準 7" xfId="17" xr:uid="{00000000-0005-0000-0000-000013000000}"/>
    <cellStyle name="標準 8" xfId="20" xr:uid="{00000000-0005-0000-0000-000014000000}"/>
  </cellStyles>
  <dxfs count="0"/>
  <tableStyles count="0" defaultTableStyle="TableStyleMedium2" defaultPivotStyle="PivotStyleLight16"/>
  <colors>
    <mruColors>
      <color rgb="FFFFFFCC"/>
      <color rgb="FFCCFFFF"/>
      <color rgb="FFCC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676274</xdr:colOff>
      <xdr:row>47</xdr:row>
      <xdr:rowOff>68066</xdr:rowOff>
    </xdr:to>
    <xdr:pic>
      <xdr:nvPicPr>
        <xdr:cNvPr id="2" name="図 1">
          <a:extLst>
            <a:ext uri="{FF2B5EF4-FFF2-40B4-BE49-F238E27FC236}">
              <a16:creationId xmlns:a16="http://schemas.microsoft.com/office/drawing/2014/main" id="{4C1DBF20-67BD-4294-B9C9-EC7B1975BB01}"/>
            </a:ext>
          </a:extLst>
        </xdr:cNvPr>
        <xdr:cNvPicPr>
          <a:picLocks noChangeAspect="1"/>
        </xdr:cNvPicPr>
      </xdr:nvPicPr>
      <xdr:blipFill rotWithShape="1">
        <a:blip xmlns:r="http://schemas.openxmlformats.org/officeDocument/2006/relationships" r:embed="rId1"/>
        <a:srcRect l="12001" t="11401" r="8849" b="15394"/>
        <a:stretch>
          <a:fillRect/>
        </a:stretch>
      </xdr:blipFill>
      <xdr:spPr>
        <a:xfrm>
          <a:off x="0" y="0"/>
          <a:ext cx="6162674" cy="81262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5"/>
  <sheetViews>
    <sheetView tabSelected="1" view="pageBreakPreview" zoomScale="115" zoomScaleNormal="130" zoomScaleSheetLayoutView="115" workbookViewId="0">
      <selection activeCell="G102" sqref="G102"/>
    </sheetView>
  </sheetViews>
  <sheetFormatPr defaultRowHeight="12" x14ac:dyDescent="0.15"/>
  <cols>
    <col min="1" max="1" width="26.625" style="147" customWidth="1"/>
    <col min="2" max="2" width="17.75" style="147" customWidth="1"/>
    <col min="3" max="3" width="25.125" style="147" customWidth="1"/>
    <col min="4" max="4" width="10.125" style="147" customWidth="1"/>
    <col min="5" max="5" width="7.625" style="147" customWidth="1"/>
    <col min="6" max="6" width="14.625" style="147" customWidth="1"/>
    <col min="7" max="9" width="14.625" style="134" customWidth="1"/>
    <col min="10" max="16384" width="9" style="148"/>
  </cols>
  <sheetData>
    <row r="1" spans="1:9" ht="15" customHeight="1" x14ac:dyDescent="0.15"/>
    <row r="2" spans="1:9" ht="23.1" customHeight="1" x14ac:dyDescent="0.15">
      <c r="A2" s="270" t="s">
        <v>208</v>
      </c>
      <c r="B2" s="270"/>
      <c r="C2" s="270"/>
      <c r="D2" s="271"/>
      <c r="E2" s="271"/>
      <c r="F2" s="271"/>
      <c r="G2" s="271"/>
      <c r="H2" s="271"/>
      <c r="I2" s="271"/>
    </row>
    <row r="3" spans="1:9" ht="15" customHeight="1" x14ac:dyDescent="0.15">
      <c r="A3" s="262" t="s">
        <v>422</v>
      </c>
      <c r="B3" s="262"/>
      <c r="C3" s="262"/>
      <c r="D3" s="262"/>
      <c r="E3" s="262"/>
      <c r="F3" s="262"/>
      <c r="G3" s="262"/>
      <c r="H3" s="262"/>
      <c r="I3" s="262"/>
    </row>
    <row r="4" spans="1:9" ht="15" customHeight="1" x14ac:dyDescent="0.15">
      <c r="A4" s="149" t="s">
        <v>209</v>
      </c>
      <c r="B4" s="150"/>
      <c r="C4" s="150"/>
      <c r="D4" s="150"/>
      <c r="E4" s="150"/>
      <c r="F4" s="150"/>
      <c r="G4" s="150"/>
      <c r="H4" s="150"/>
      <c r="I4" s="150"/>
    </row>
    <row r="5" spans="1:9" ht="15" customHeight="1" x14ac:dyDescent="0.15">
      <c r="I5" s="134" t="s">
        <v>166</v>
      </c>
    </row>
    <row r="6" spans="1:9" s="153" customFormat="1" ht="23.1" customHeight="1" x14ac:dyDescent="0.15">
      <c r="A6" s="151" t="s">
        <v>210</v>
      </c>
      <c r="B6" s="263" t="s">
        <v>211</v>
      </c>
      <c r="C6" s="264"/>
      <c r="D6" s="265"/>
      <c r="E6" s="152" t="s">
        <v>212</v>
      </c>
      <c r="F6" s="151" t="s">
        <v>213</v>
      </c>
      <c r="G6" s="151" t="s">
        <v>174</v>
      </c>
      <c r="H6" s="152" t="s">
        <v>175</v>
      </c>
      <c r="I6" s="152" t="s">
        <v>214</v>
      </c>
    </row>
    <row r="7" spans="1:9" ht="15" customHeight="1" x14ac:dyDescent="0.15">
      <c r="A7" s="266" t="s">
        <v>215</v>
      </c>
      <c r="B7" s="266"/>
      <c r="C7" s="266"/>
      <c r="D7" s="267"/>
      <c r="E7" s="267"/>
      <c r="F7" s="267"/>
      <c r="G7" s="267"/>
      <c r="H7" s="267"/>
      <c r="I7" s="267"/>
    </row>
    <row r="8" spans="1:9" ht="15" customHeight="1" x14ac:dyDescent="0.15">
      <c r="A8" s="266" t="s">
        <v>216</v>
      </c>
      <c r="B8" s="266"/>
      <c r="C8" s="266"/>
      <c r="D8" s="267"/>
      <c r="E8" s="267"/>
      <c r="F8" s="267"/>
      <c r="G8" s="267"/>
      <c r="H8" s="267"/>
      <c r="I8" s="267"/>
    </row>
    <row r="9" spans="1:9" ht="15" customHeight="1" x14ac:dyDescent="0.15">
      <c r="A9" s="154" t="s">
        <v>217</v>
      </c>
      <c r="B9" s="155"/>
      <c r="D9" s="156"/>
      <c r="E9" s="154"/>
      <c r="F9" s="154"/>
      <c r="G9" s="157"/>
      <c r="H9" s="157"/>
      <c r="I9" s="157"/>
    </row>
    <row r="10" spans="1:9" ht="15" customHeight="1" x14ac:dyDescent="0.15">
      <c r="A10" s="158" t="s">
        <v>218</v>
      </c>
      <c r="B10" s="159"/>
      <c r="C10" s="160"/>
      <c r="D10" s="161" t="s">
        <v>155</v>
      </c>
      <c r="E10" s="158"/>
      <c r="F10" s="162"/>
      <c r="G10" s="163"/>
      <c r="H10" s="163"/>
      <c r="I10" s="164">
        <f>SUM(I11:I19)</f>
        <v>163016840</v>
      </c>
    </row>
    <row r="11" spans="1:9" ht="15" customHeight="1" x14ac:dyDescent="0.15">
      <c r="A11" s="158"/>
      <c r="B11" s="133" t="s">
        <v>219</v>
      </c>
      <c r="C11" s="165" t="s">
        <v>220</v>
      </c>
      <c r="D11" s="166" t="s">
        <v>289</v>
      </c>
      <c r="E11" s="158" t="s">
        <v>221</v>
      </c>
      <c r="F11" s="162" t="s">
        <v>222</v>
      </c>
      <c r="G11" s="163" t="s">
        <v>221</v>
      </c>
      <c r="H11" s="163" t="s">
        <v>221</v>
      </c>
      <c r="I11" s="157">
        <v>324470</v>
      </c>
    </row>
    <row r="12" spans="1:9" ht="15" customHeight="1" x14ac:dyDescent="0.15">
      <c r="A12" s="158"/>
      <c r="B12" s="133" t="s">
        <v>223</v>
      </c>
      <c r="C12" s="165" t="s">
        <v>220</v>
      </c>
      <c r="D12" s="166" t="s">
        <v>290</v>
      </c>
      <c r="E12" s="158" t="s">
        <v>221</v>
      </c>
      <c r="F12" s="162" t="s">
        <v>222</v>
      </c>
      <c r="G12" s="163" t="s">
        <v>221</v>
      </c>
      <c r="H12" s="163" t="s">
        <v>221</v>
      </c>
      <c r="I12" s="157">
        <v>52175794</v>
      </c>
    </row>
    <row r="13" spans="1:9" ht="15" customHeight="1" x14ac:dyDescent="0.15">
      <c r="A13" s="158"/>
      <c r="B13" s="133" t="s">
        <v>223</v>
      </c>
      <c r="C13" s="165" t="s">
        <v>220</v>
      </c>
      <c r="D13" s="166" t="s">
        <v>368</v>
      </c>
      <c r="E13" s="158" t="s">
        <v>221</v>
      </c>
      <c r="F13" s="162" t="s">
        <v>222</v>
      </c>
      <c r="G13" s="163" t="s">
        <v>221</v>
      </c>
      <c r="H13" s="163" t="s">
        <v>221</v>
      </c>
      <c r="I13" s="157">
        <v>0</v>
      </c>
    </row>
    <row r="14" spans="1:9" ht="15" customHeight="1" x14ac:dyDescent="0.15">
      <c r="A14" s="158"/>
      <c r="B14" s="133" t="s">
        <v>224</v>
      </c>
      <c r="C14" s="165" t="s">
        <v>220</v>
      </c>
      <c r="D14" s="166" t="s">
        <v>367</v>
      </c>
      <c r="E14" s="158" t="s">
        <v>221</v>
      </c>
      <c r="F14" s="162" t="s">
        <v>222</v>
      </c>
      <c r="G14" s="163" t="s">
        <v>221</v>
      </c>
      <c r="H14" s="163" t="s">
        <v>221</v>
      </c>
      <c r="I14" s="157">
        <v>9255516</v>
      </c>
    </row>
    <row r="15" spans="1:9" ht="15" customHeight="1" x14ac:dyDescent="0.15">
      <c r="A15" s="158"/>
      <c r="B15" s="133" t="s">
        <v>358</v>
      </c>
      <c r="C15" s="165" t="s">
        <v>220</v>
      </c>
      <c r="D15" s="166" t="s">
        <v>366</v>
      </c>
      <c r="E15" s="158" t="s">
        <v>221</v>
      </c>
      <c r="F15" s="162" t="s">
        <v>222</v>
      </c>
      <c r="G15" s="163" t="s">
        <v>221</v>
      </c>
      <c r="H15" s="163" t="s">
        <v>221</v>
      </c>
      <c r="I15" s="157">
        <v>38240094</v>
      </c>
    </row>
    <row r="16" spans="1:9" ht="15" customHeight="1" x14ac:dyDescent="0.15">
      <c r="A16" s="158"/>
      <c r="B16" s="133" t="s">
        <v>359</v>
      </c>
      <c r="C16" s="165" t="s">
        <v>220</v>
      </c>
      <c r="D16" s="166" t="s">
        <v>365</v>
      </c>
      <c r="E16" s="158" t="s">
        <v>221</v>
      </c>
      <c r="F16" s="162" t="s">
        <v>222</v>
      </c>
      <c r="G16" s="163" t="s">
        <v>221</v>
      </c>
      <c r="H16" s="163" t="s">
        <v>221</v>
      </c>
      <c r="I16" s="157">
        <v>26777917</v>
      </c>
    </row>
    <row r="17" spans="1:9" ht="15" customHeight="1" x14ac:dyDescent="0.15">
      <c r="A17" s="158"/>
      <c r="B17" s="133" t="s">
        <v>225</v>
      </c>
      <c r="C17" s="165" t="s">
        <v>220</v>
      </c>
      <c r="D17" s="166" t="s">
        <v>364</v>
      </c>
      <c r="E17" s="158" t="s">
        <v>221</v>
      </c>
      <c r="F17" s="162" t="s">
        <v>222</v>
      </c>
      <c r="G17" s="163" t="s">
        <v>221</v>
      </c>
      <c r="H17" s="163" t="s">
        <v>221</v>
      </c>
      <c r="I17" s="157">
        <v>35742152</v>
      </c>
    </row>
    <row r="18" spans="1:9" ht="15" customHeight="1" x14ac:dyDescent="0.15">
      <c r="A18" s="158"/>
      <c r="B18" s="133" t="s">
        <v>223</v>
      </c>
      <c r="C18" s="167" t="s">
        <v>227</v>
      </c>
      <c r="D18" s="166" t="s">
        <v>363</v>
      </c>
      <c r="E18" s="158" t="s">
        <v>221</v>
      </c>
      <c r="F18" s="162" t="s">
        <v>222</v>
      </c>
      <c r="G18" s="163" t="s">
        <v>221</v>
      </c>
      <c r="H18" s="163" t="s">
        <v>221</v>
      </c>
      <c r="I18" s="157">
        <v>51188</v>
      </c>
    </row>
    <row r="19" spans="1:9" ht="15" customHeight="1" x14ac:dyDescent="0.15">
      <c r="A19" s="158"/>
      <c r="B19" s="133" t="s">
        <v>223</v>
      </c>
      <c r="C19" s="167" t="s">
        <v>228</v>
      </c>
      <c r="D19" s="166" t="s">
        <v>362</v>
      </c>
      <c r="E19" s="158" t="s">
        <v>221</v>
      </c>
      <c r="F19" s="162" t="s">
        <v>222</v>
      </c>
      <c r="G19" s="163" t="s">
        <v>221</v>
      </c>
      <c r="H19" s="163" t="s">
        <v>221</v>
      </c>
      <c r="I19" s="157">
        <v>449709</v>
      </c>
    </row>
    <row r="20" spans="1:9" ht="15" customHeight="1" x14ac:dyDescent="0.15">
      <c r="A20" s="158"/>
      <c r="B20" s="159"/>
      <c r="C20" s="160"/>
      <c r="D20" s="161"/>
      <c r="E20" s="158"/>
      <c r="F20" s="162"/>
      <c r="G20" s="163"/>
      <c r="H20" s="163"/>
      <c r="I20" s="157"/>
    </row>
    <row r="21" spans="1:9" ht="15" customHeight="1" x14ac:dyDescent="0.15">
      <c r="A21" s="158" t="s">
        <v>229</v>
      </c>
      <c r="B21" s="159"/>
      <c r="C21" s="160"/>
      <c r="D21" s="161"/>
      <c r="E21" s="158"/>
      <c r="F21" s="162"/>
      <c r="G21" s="163"/>
      <c r="H21" s="163"/>
      <c r="I21" s="164">
        <f>SUM(I22:I23)</f>
        <v>70000000</v>
      </c>
    </row>
    <row r="22" spans="1:9" ht="15" customHeight="1" x14ac:dyDescent="0.15">
      <c r="A22" s="158"/>
      <c r="B22" s="133" t="s">
        <v>223</v>
      </c>
      <c r="C22" s="167" t="s">
        <v>227</v>
      </c>
      <c r="D22" s="161" t="s">
        <v>291</v>
      </c>
      <c r="E22" s="158" t="s">
        <v>221</v>
      </c>
      <c r="F22" s="162" t="s">
        <v>222</v>
      </c>
      <c r="G22" s="163" t="s">
        <v>221</v>
      </c>
      <c r="H22" s="163" t="s">
        <v>221</v>
      </c>
      <c r="I22" s="157">
        <v>50000000</v>
      </c>
    </row>
    <row r="23" spans="1:9" ht="15" customHeight="1" x14ac:dyDescent="0.15">
      <c r="A23" s="158"/>
      <c r="B23" s="133" t="s">
        <v>275</v>
      </c>
      <c r="C23" s="167" t="s">
        <v>230</v>
      </c>
      <c r="D23" s="161" t="s">
        <v>292</v>
      </c>
      <c r="E23" s="158" t="s">
        <v>221</v>
      </c>
      <c r="F23" s="162" t="s">
        <v>222</v>
      </c>
      <c r="G23" s="163" t="s">
        <v>221</v>
      </c>
      <c r="H23" s="163" t="s">
        <v>221</v>
      </c>
      <c r="I23" s="157">
        <v>20000000</v>
      </c>
    </row>
    <row r="24" spans="1:9" ht="15" customHeight="1" x14ac:dyDescent="0.15">
      <c r="A24" s="154"/>
      <c r="B24" s="263" t="s">
        <v>231</v>
      </c>
      <c r="C24" s="264"/>
      <c r="D24" s="264"/>
      <c r="E24" s="264"/>
      <c r="F24" s="264"/>
      <c r="G24" s="264"/>
      <c r="H24" s="265"/>
      <c r="I24" s="168">
        <f>SUM(I10,I21)</f>
        <v>233016840</v>
      </c>
    </row>
    <row r="25" spans="1:9" ht="15" customHeight="1" x14ac:dyDescent="0.15">
      <c r="A25" s="158"/>
      <c r="B25" s="169"/>
      <c r="C25" s="170"/>
      <c r="D25" s="161" t="s">
        <v>155</v>
      </c>
      <c r="E25" s="158"/>
      <c r="F25" s="162"/>
      <c r="G25" s="163"/>
      <c r="H25" s="163"/>
      <c r="I25" s="157"/>
    </row>
    <row r="26" spans="1:9" ht="15" customHeight="1" x14ac:dyDescent="0.15">
      <c r="A26" s="158" t="s">
        <v>232</v>
      </c>
      <c r="B26" s="159"/>
      <c r="C26" s="160"/>
      <c r="D26" s="161"/>
      <c r="E26" s="158"/>
      <c r="F26" s="162"/>
      <c r="G26" s="163"/>
      <c r="H26" s="163"/>
      <c r="I26" s="164">
        <f>SUM(I27:I31)</f>
        <v>95198864</v>
      </c>
    </row>
    <row r="27" spans="1:9" ht="15" customHeight="1" x14ac:dyDescent="0.15">
      <c r="A27" s="158"/>
      <c r="B27" s="133" t="s">
        <v>223</v>
      </c>
      <c r="C27" s="160" t="s">
        <v>233</v>
      </c>
      <c r="D27" s="161"/>
      <c r="E27" s="158" t="s">
        <v>221</v>
      </c>
      <c r="F27" s="158" t="s">
        <v>221</v>
      </c>
      <c r="G27" s="163" t="s">
        <v>221</v>
      </c>
      <c r="H27" s="163" t="s">
        <v>221</v>
      </c>
      <c r="I27" s="157">
        <v>70584690</v>
      </c>
    </row>
    <row r="28" spans="1:9" ht="15" customHeight="1" x14ac:dyDescent="0.15">
      <c r="A28" s="158"/>
      <c r="B28" s="171" t="s">
        <v>224</v>
      </c>
      <c r="C28" s="160" t="s">
        <v>233</v>
      </c>
      <c r="D28" s="161"/>
      <c r="E28" s="158" t="s">
        <v>221</v>
      </c>
      <c r="F28" s="158" t="s">
        <v>221</v>
      </c>
      <c r="G28" s="163" t="s">
        <v>221</v>
      </c>
      <c r="H28" s="163" t="s">
        <v>221</v>
      </c>
      <c r="I28" s="157">
        <v>5854404</v>
      </c>
    </row>
    <row r="29" spans="1:9" ht="15" customHeight="1" x14ac:dyDescent="0.15">
      <c r="A29" s="158"/>
      <c r="B29" s="171" t="s">
        <v>275</v>
      </c>
      <c r="C29" s="160" t="s">
        <v>233</v>
      </c>
      <c r="D29" s="161"/>
      <c r="E29" s="158" t="s">
        <v>221</v>
      </c>
      <c r="F29" s="158" t="s">
        <v>221</v>
      </c>
      <c r="G29" s="163" t="s">
        <v>221</v>
      </c>
      <c r="H29" s="163" t="s">
        <v>221</v>
      </c>
      <c r="I29" s="157">
        <v>6381520</v>
      </c>
    </row>
    <row r="30" spans="1:9" ht="15" customHeight="1" x14ac:dyDescent="0.15">
      <c r="A30" s="158"/>
      <c r="B30" s="171" t="s">
        <v>276</v>
      </c>
      <c r="C30" s="160" t="s">
        <v>233</v>
      </c>
      <c r="D30" s="161"/>
      <c r="E30" s="158" t="s">
        <v>221</v>
      </c>
      <c r="F30" s="158" t="s">
        <v>221</v>
      </c>
      <c r="G30" s="163" t="s">
        <v>221</v>
      </c>
      <c r="H30" s="163" t="s">
        <v>221</v>
      </c>
      <c r="I30" s="157">
        <v>7130370</v>
      </c>
    </row>
    <row r="31" spans="1:9" ht="15" customHeight="1" x14ac:dyDescent="0.15">
      <c r="A31" s="158"/>
      <c r="B31" s="171" t="s">
        <v>225</v>
      </c>
      <c r="C31" s="160" t="s">
        <v>233</v>
      </c>
      <c r="D31" s="161"/>
      <c r="E31" s="158" t="s">
        <v>221</v>
      </c>
      <c r="F31" s="158" t="s">
        <v>221</v>
      </c>
      <c r="G31" s="163" t="s">
        <v>221</v>
      </c>
      <c r="H31" s="163" t="s">
        <v>221</v>
      </c>
      <c r="I31" s="157">
        <v>5247880</v>
      </c>
    </row>
    <row r="32" spans="1:9" ht="15" customHeight="1" x14ac:dyDescent="0.15">
      <c r="A32" s="158"/>
      <c r="B32" s="171"/>
      <c r="C32" s="160"/>
      <c r="D32" s="161"/>
      <c r="E32" s="158"/>
      <c r="F32" s="158"/>
      <c r="G32" s="163"/>
      <c r="H32" s="163"/>
      <c r="I32" s="157"/>
    </row>
    <row r="33" spans="1:9" ht="15" customHeight="1" x14ac:dyDescent="0.15">
      <c r="A33" s="158" t="s">
        <v>411</v>
      </c>
      <c r="B33" s="171"/>
      <c r="C33" s="160"/>
      <c r="D33" s="161"/>
      <c r="E33" s="158"/>
      <c r="F33" s="158"/>
      <c r="G33" s="163"/>
      <c r="H33" s="163"/>
      <c r="I33" s="164">
        <f>SUM(I34:I36)</f>
        <v>50000</v>
      </c>
    </row>
    <row r="34" spans="1:9" ht="15" customHeight="1" x14ac:dyDescent="0.15">
      <c r="A34" s="158"/>
      <c r="B34" s="171" t="s">
        <v>402</v>
      </c>
      <c r="C34" s="160" t="s">
        <v>423</v>
      </c>
      <c r="D34" s="161"/>
      <c r="E34" s="158" t="s">
        <v>221</v>
      </c>
      <c r="F34" s="158" t="s">
        <v>221</v>
      </c>
      <c r="G34" s="163" t="s">
        <v>221</v>
      </c>
      <c r="H34" s="163" t="s">
        <v>221</v>
      </c>
      <c r="I34" s="157">
        <v>50000</v>
      </c>
    </row>
    <row r="35" spans="1:9" ht="15" customHeight="1" x14ac:dyDescent="0.15">
      <c r="A35" s="158"/>
      <c r="B35" s="171"/>
      <c r="C35" s="160"/>
      <c r="D35" s="161"/>
      <c r="E35" s="158" t="s">
        <v>221</v>
      </c>
      <c r="F35" s="158" t="s">
        <v>221</v>
      </c>
      <c r="G35" s="163" t="s">
        <v>221</v>
      </c>
      <c r="H35" s="163" t="s">
        <v>221</v>
      </c>
      <c r="I35" s="157"/>
    </row>
    <row r="36" spans="1:9" ht="15" customHeight="1" x14ac:dyDescent="0.15">
      <c r="A36" s="172"/>
      <c r="B36" s="173"/>
      <c r="C36" s="174"/>
      <c r="D36" s="175"/>
      <c r="E36" s="172" t="s">
        <v>221</v>
      </c>
      <c r="F36" s="176" t="s">
        <v>221</v>
      </c>
      <c r="G36" s="177" t="s">
        <v>221</v>
      </c>
      <c r="H36" s="177" t="s">
        <v>221</v>
      </c>
      <c r="I36" s="178"/>
    </row>
    <row r="37" spans="1:9" ht="15" customHeight="1" x14ac:dyDescent="0.15">
      <c r="A37" s="160"/>
      <c r="B37" s="160"/>
      <c r="C37" s="160"/>
      <c r="D37" s="211"/>
      <c r="E37" s="160"/>
      <c r="F37" s="211"/>
      <c r="G37" s="212"/>
      <c r="H37" s="212"/>
      <c r="I37" s="213"/>
    </row>
    <row r="38" spans="1:9" ht="42.75" customHeight="1" x14ac:dyDescent="0.15">
      <c r="A38" s="252" t="s">
        <v>332</v>
      </c>
    </row>
    <row r="39" spans="1:9" ht="23.1" customHeight="1" x14ac:dyDescent="0.15">
      <c r="A39" s="270" t="s">
        <v>208</v>
      </c>
      <c r="B39" s="270"/>
      <c r="C39" s="270"/>
      <c r="D39" s="271"/>
      <c r="E39" s="271"/>
      <c r="F39" s="271"/>
      <c r="G39" s="271"/>
      <c r="H39" s="271"/>
      <c r="I39" s="271"/>
    </row>
    <row r="40" spans="1:9" ht="15" customHeight="1" x14ac:dyDescent="0.15">
      <c r="A40" s="262" t="str">
        <f>A3</f>
        <v>令和 ７年  ３月 ３１日 現在</v>
      </c>
      <c r="B40" s="262"/>
      <c r="C40" s="262"/>
      <c r="D40" s="262"/>
      <c r="E40" s="262"/>
      <c r="F40" s="262"/>
      <c r="G40" s="262"/>
      <c r="H40" s="262"/>
      <c r="I40" s="262"/>
    </row>
    <row r="41" spans="1:9" ht="15" customHeight="1" x14ac:dyDescent="0.15">
      <c r="A41" s="149" t="s">
        <v>209</v>
      </c>
      <c r="B41" s="150"/>
      <c r="C41" s="150"/>
      <c r="D41" s="150"/>
      <c r="E41" s="150"/>
      <c r="F41" s="150"/>
      <c r="G41" s="150"/>
      <c r="H41" s="150"/>
      <c r="I41" s="150"/>
    </row>
    <row r="42" spans="1:9" ht="15" customHeight="1" x14ac:dyDescent="0.15">
      <c r="I42" s="134" t="s">
        <v>166</v>
      </c>
    </row>
    <row r="43" spans="1:9" s="153" customFormat="1" ht="23.1" customHeight="1" x14ac:dyDescent="0.15">
      <c r="A43" s="151" t="s">
        <v>210</v>
      </c>
      <c r="B43" s="263" t="s">
        <v>211</v>
      </c>
      <c r="C43" s="264"/>
      <c r="D43" s="265"/>
      <c r="E43" s="152" t="s">
        <v>212</v>
      </c>
      <c r="F43" s="151" t="s">
        <v>213</v>
      </c>
      <c r="G43" s="151" t="s">
        <v>174</v>
      </c>
      <c r="H43" s="152" t="s">
        <v>175</v>
      </c>
      <c r="I43" s="152" t="s">
        <v>214</v>
      </c>
    </row>
    <row r="44" spans="1:9" s="153" customFormat="1" ht="15.75" customHeight="1" x14ac:dyDescent="0.15">
      <c r="A44" s="247"/>
      <c r="B44" s="248"/>
      <c r="C44" s="150"/>
      <c r="D44" s="249"/>
      <c r="E44" s="250"/>
      <c r="F44" s="247"/>
      <c r="G44" s="247"/>
      <c r="H44" s="250"/>
      <c r="I44" s="250"/>
    </row>
    <row r="45" spans="1:9" ht="15" customHeight="1" x14ac:dyDescent="0.15">
      <c r="A45" s="158" t="s">
        <v>234</v>
      </c>
      <c r="B45" s="159"/>
      <c r="C45" s="160"/>
      <c r="D45" s="161"/>
      <c r="E45" s="158"/>
      <c r="F45" s="162"/>
      <c r="G45" s="163"/>
      <c r="H45" s="163"/>
      <c r="I45" s="164">
        <f>SUM(I46:I49)</f>
        <v>246110</v>
      </c>
    </row>
    <row r="46" spans="1:9" ht="15" customHeight="1" x14ac:dyDescent="0.15">
      <c r="A46" s="158"/>
      <c r="B46" s="159" t="s">
        <v>356</v>
      </c>
      <c r="C46" s="160" t="s">
        <v>360</v>
      </c>
      <c r="D46" s="161"/>
      <c r="E46" s="158" t="s">
        <v>221</v>
      </c>
      <c r="F46" s="162" t="s">
        <v>221</v>
      </c>
      <c r="G46" s="163" t="s">
        <v>221</v>
      </c>
      <c r="H46" s="163" t="s">
        <v>221</v>
      </c>
      <c r="I46" s="224">
        <v>148210</v>
      </c>
    </row>
    <row r="47" spans="1:9" ht="15" customHeight="1" x14ac:dyDescent="0.15">
      <c r="A47" s="159"/>
      <c r="B47" s="155" t="s">
        <v>412</v>
      </c>
      <c r="C47" s="160" t="s">
        <v>413</v>
      </c>
      <c r="D47" s="161"/>
      <c r="E47" s="158" t="s">
        <v>221</v>
      </c>
      <c r="F47" s="158" t="s">
        <v>221</v>
      </c>
      <c r="G47" s="163" t="s">
        <v>221</v>
      </c>
      <c r="H47" s="163" t="s">
        <v>221</v>
      </c>
      <c r="I47" s="157">
        <v>26620</v>
      </c>
    </row>
    <row r="48" spans="1:9" ht="15" customHeight="1" x14ac:dyDescent="0.15">
      <c r="A48" s="159"/>
      <c r="B48" s="171" t="s">
        <v>358</v>
      </c>
      <c r="C48" s="160" t="s">
        <v>413</v>
      </c>
      <c r="D48" s="161"/>
      <c r="E48" s="158" t="s">
        <v>221</v>
      </c>
      <c r="F48" s="158" t="s">
        <v>221</v>
      </c>
      <c r="G48" s="163" t="s">
        <v>221</v>
      </c>
      <c r="H48" s="163" t="s">
        <v>221</v>
      </c>
      <c r="I48" s="157">
        <v>40920</v>
      </c>
    </row>
    <row r="49" spans="1:9" ht="15" customHeight="1" x14ac:dyDescent="0.15">
      <c r="A49" s="159"/>
      <c r="B49" s="171" t="s">
        <v>359</v>
      </c>
      <c r="C49" s="160" t="s">
        <v>360</v>
      </c>
      <c r="D49" s="161"/>
      <c r="E49" s="158" t="s">
        <v>221</v>
      </c>
      <c r="F49" s="158" t="s">
        <v>221</v>
      </c>
      <c r="G49" s="163" t="s">
        <v>221</v>
      </c>
      <c r="H49" s="163" t="s">
        <v>221</v>
      </c>
      <c r="I49" s="157">
        <v>30360</v>
      </c>
    </row>
    <row r="50" spans="1:9" ht="15" customHeight="1" x14ac:dyDescent="0.15">
      <c r="A50" s="259" t="s">
        <v>235</v>
      </c>
      <c r="B50" s="259"/>
      <c r="C50" s="259"/>
      <c r="D50" s="259"/>
      <c r="E50" s="259"/>
      <c r="F50" s="259"/>
      <c r="G50" s="259"/>
      <c r="H50" s="259"/>
      <c r="I50" s="179">
        <f>SUM(I24,I26,I33,I45)</f>
        <v>328511814</v>
      </c>
    </row>
    <row r="51" spans="1:9" ht="15" customHeight="1" x14ac:dyDescent="0.15">
      <c r="A51" s="266" t="s">
        <v>236</v>
      </c>
      <c r="B51" s="266"/>
      <c r="C51" s="266"/>
      <c r="D51" s="267"/>
      <c r="E51" s="267"/>
      <c r="F51" s="267"/>
      <c r="G51" s="267"/>
      <c r="H51" s="267"/>
      <c r="I51" s="267"/>
    </row>
    <row r="52" spans="1:9" ht="15" customHeight="1" x14ac:dyDescent="0.15">
      <c r="A52" s="266" t="s">
        <v>237</v>
      </c>
      <c r="B52" s="266"/>
      <c r="C52" s="266"/>
      <c r="D52" s="267"/>
      <c r="E52" s="267"/>
      <c r="F52" s="267"/>
      <c r="G52" s="267"/>
      <c r="H52" s="267"/>
      <c r="I52" s="267"/>
    </row>
    <row r="53" spans="1:9" ht="15" customHeight="1" x14ac:dyDescent="0.15">
      <c r="A53" s="154"/>
      <c r="B53" s="180"/>
      <c r="C53" s="181"/>
      <c r="D53" s="182"/>
      <c r="E53" s="183"/>
      <c r="F53" s="275"/>
      <c r="G53" s="183"/>
      <c r="H53" s="183"/>
      <c r="I53" s="183"/>
    </row>
    <row r="54" spans="1:9" ht="15" customHeight="1" x14ac:dyDescent="0.15">
      <c r="A54" s="158" t="s">
        <v>239</v>
      </c>
      <c r="B54" s="159"/>
      <c r="C54" s="160"/>
      <c r="D54" s="161" t="s">
        <v>155</v>
      </c>
      <c r="E54" s="158"/>
      <c r="F54" s="272"/>
      <c r="G54" s="163"/>
      <c r="H54" s="163"/>
      <c r="I54" s="164">
        <f>SUM(I55:I56)</f>
        <v>170075430</v>
      </c>
    </row>
    <row r="55" spans="1:9" ht="15" customHeight="1" x14ac:dyDescent="0.15">
      <c r="A55" s="158"/>
      <c r="B55" s="133" t="s">
        <v>223</v>
      </c>
      <c r="C55" s="160" t="s">
        <v>240</v>
      </c>
      <c r="D55" s="161" t="s">
        <v>293</v>
      </c>
      <c r="E55" s="158" t="s">
        <v>241</v>
      </c>
      <c r="F55" s="272"/>
      <c r="G55" s="163" t="s">
        <v>221</v>
      </c>
      <c r="H55" s="163" t="s">
        <v>221</v>
      </c>
      <c r="I55" s="157">
        <f>128309000+15266430</f>
        <v>143575430</v>
      </c>
    </row>
    <row r="56" spans="1:9" ht="15" customHeight="1" x14ac:dyDescent="0.15">
      <c r="A56" s="158"/>
      <c r="B56" s="171" t="s">
        <v>276</v>
      </c>
      <c r="C56" s="160" t="s">
        <v>242</v>
      </c>
      <c r="D56" s="161" t="s">
        <v>294</v>
      </c>
      <c r="E56" s="158" t="s">
        <v>295</v>
      </c>
      <c r="F56" s="272"/>
      <c r="G56" s="163" t="s">
        <v>221</v>
      </c>
      <c r="H56" s="163" t="s">
        <v>221</v>
      </c>
      <c r="I56" s="157">
        <v>26500000</v>
      </c>
    </row>
    <row r="57" spans="1:9" ht="15" customHeight="1" x14ac:dyDescent="0.15">
      <c r="A57" s="158"/>
      <c r="B57" s="171"/>
      <c r="C57" s="160"/>
      <c r="D57" s="161"/>
      <c r="E57" s="158"/>
      <c r="F57" s="272"/>
      <c r="G57" s="163"/>
      <c r="H57" s="163"/>
      <c r="I57" s="157"/>
    </row>
    <row r="58" spans="1:9" ht="15" customHeight="1" x14ac:dyDescent="0.15">
      <c r="A58" s="158" t="s">
        <v>243</v>
      </c>
      <c r="B58" s="171"/>
      <c r="C58" s="160"/>
      <c r="D58" s="161"/>
      <c r="E58" s="158"/>
      <c r="F58" s="272"/>
      <c r="G58" s="184">
        <f>SUM(G59:G60)</f>
        <v>1329642989</v>
      </c>
      <c r="H58" s="184">
        <f>SUM(H59:H60)</f>
        <v>786166438</v>
      </c>
      <c r="I58" s="164">
        <f>SUM(I59:I60)</f>
        <v>543476551</v>
      </c>
    </row>
    <row r="59" spans="1:9" ht="15" customHeight="1" x14ac:dyDescent="0.15">
      <c r="A59" s="171"/>
      <c r="B59" s="171" t="s">
        <v>223</v>
      </c>
      <c r="C59" s="160" t="s">
        <v>240</v>
      </c>
      <c r="D59" s="161" t="s">
        <v>296</v>
      </c>
      <c r="E59" s="158" t="s">
        <v>244</v>
      </c>
      <c r="F59" s="272"/>
      <c r="G59" s="185">
        <v>1229073847</v>
      </c>
      <c r="H59" s="185">
        <v>726732316</v>
      </c>
      <c r="I59" s="157">
        <f>SUM(G59-H59)</f>
        <v>502341531</v>
      </c>
    </row>
    <row r="60" spans="1:9" ht="15" customHeight="1" x14ac:dyDescent="0.15">
      <c r="A60" s="158"/>
      <c r="B60" s="171" t="s">
        <v>276</v>
      </c>
      <c r="C60" s="160" t="s">
        <v>242</v>
      </c>
      <c r="D60" s="161" t="s">
        <v>297</v>
      </c>
      <c r="E60" s="158" t="s">
        <v>298</v>
      </c>
      <c r="F60" s="276"/>
      <c r="G60" s="185">
        <v>100569142</v>
      </c>
      <c r="H60" s="185">
        <v>59434122</v>
      </c>
      <c r="I60" s="157">
        <f>SUM(G60-H60)</f>
        <v>41135020</v>
      </c>
    </row>
    <row r="61" spans="1:9" ht="15" customHeight="1" x14ac:dyDescent="0.15">
      <c r="A61" s="273" t="s">
        <v>245</v>
      </c>
      <c r="B61" s="273"/>
      <c r="C61" s="273"/>
      <c r="D61" s="273"/>
      <c r="E61" s="273"/>
      <c r="F61" s="273"/>
      <c r="G61" s="273"/>
      <c r="H61" s="273"/>
      <c r="I61" s="168">
        <f>SUM(I54,I58)</f>
        <v>713551981</v>
      </c>
    </row>
    <row r="62" spans="1:9" ht="15" customHeight="1" x14ac:dyDescent="0.15">
      <c r="A62" s="266" t="s">
        <v>246</v>
      </c>
      <c r="B62" s="266"/>
      <c r="C62" s="266"/>
      <c r="D62" s="267"/>
      <c r="E62" s="267"/>
      <c r="F62" s="267"/>
      <c r="G62" s="267"/>
      <c r="H62" s="267"/>
      <c r="I62" s="267"/>
    </row>
    <row r="63" spans="1:9" ht="15" customHeight="1" x14ac:dyDescent="0.15">
      <c r="A63" s="158" t="s">
        <v>243</v>
      </c>
      <c r="B63" s="159" t="s">
        <v>247</v>
      </c>
      <c r="C63" s="181"/>
      <c r="D63" s="182"/>
      <c r="E63" s="183" t="s">
        <v>221</v>
      </c>
      <c r="F63" s="183"/>
      <c r="G63" s="226">
        <v>13195394</v>
      </c>
      <c r="H63" s="226">
        <v>8615573</v>
      </c>
      <c r="I63" s="226">
        <f>G63-H63</f>
        <v>4579821</v>
      </c>
    </row>
    <row r="64" spans="1:9" ht="15" customHeight="1" x14ac:dyDescent="0.15">
      <c r="A64" s="158"/>
      <c r="B64" s="159"/>
      <c r="C64" s="160"/>
      <c r="D64" s="161" t="s">
        <v>155</v>
      </c>
      <c r="E64" s="158"/>
      <c r="F64" s="272" t="s">
        <v>238</v>
      </c>
      <c r="G64" s="227"/>
      <c r="H64" s="227"/>
      <c r="I64" s="227"/>
    </row>
    <row r="65" spans="1:9" ht="15" customHeight="1" x14ac:dyDescent="0.15">
      <c r="A65" s="158" t="s">
        <v>248</v>
      </c>
      <c r="B65" s="159" t="s">
        <v>249</v>
      </c>
      <c r="C65" s="160"/>
      <c r="D65" s="161"/>
      <c r="E65" s="158" t="s">
        <v>221</v>
      </c>
      <c r="F65" s="272"/>
      <c r="G65" s="227">
        <v>22973579</v>
      </c>
      <c r="H65" s="227">
        <v>21833743</v>
      </c>
      <c r="I65" s="226">
        <f>G65-H65</f>
        <v>1139836</v>
      </c>
    </row>
    <row r="66" spans="1:9" ht="15" customHeight="1" x14ac:dyDescent="0.15">
      <c r="A66" s="158"/>
      <c r="B66" s="159"/>
      <c r="C66" s="160"/>
      <c r="D66" s="161" t="s">
        <v>155</v>
      </c>
      <c r="E66" s="158"/>
      <c r="F66" s="272"/>
      <c r="G66" s="227"/>
      <c r="H66" s="227"/>
      <c r="I66" s="227"/>
    </row>
    <row r="67" spans="1:9" ht="15" customHeight="1" x14ac:dyDescent="0.15">
      <c r="A67" s="158" t="s">
        <v>250</v>
      </c>
      <c r="B67" s="159" t="s">
        <v>251</v>
      </c>
      <c r="C67" s="160"/>
      <c r="D67" s="161"/>
      <c r="E67" s="158" t="s">
        <v>221</v>
      </c>
      <c r="F67" s="272"/>
      <c r="G67" s="227">
        <v>45334488</v>
      </c>
      <c r="H67" s="227">
        <v>45085874</v>
      </c>
      <c r="I67" s="226">
        <f>G67-H67</f>
        <v>248614</v>
      </c>
    </row>
    <row r="68" spans="1:9" ht="15" customHeight="1" x14ac:dyDescent="0.15">
      <c r="A68" s="158"/>
      <c r="B68" s="159"/>
      <c r="C68" s="160"/>
      <c r="D68" s="161" t="s">
        <v>155</v>
      </c>
      <c r="E68" s="158"/>
      <c r="F68" s="272"/>
      <c r="G68" s="227"/>
      <c r="H68" s="227"/>
      <c r="I68" s="227"/>
    </row>
    <row r="69" spans="1:9" ht="15" customHeight="1" x14ac:dyDescent="0.15">
      <c r="A69" s="158" t="s">
        <v>252</v>
      </c>
      <c r="B69" s="159" t="s">
        <v>253</v>
      </c>
      <c r="C69" s="160"/>
      <c r="D69" s="161"/>
      <c r="E69" s="158" t="s">
        <v>221</v>
      </c>
      <c r="F69" s="272"/>
      <c r="G69" s="227">
        <v>111867070</v>
      </c>
      <c r="H69" s="227">
        <v>92254810</v>
      </c>
      <c r="I69" s="226">
        <f>G69-H69</f>
        <v>19612260</v>
      </c>
    </row>
    <row r="70" spans="1:9" ht="15" customHeight="1" x14ac:dyDescent="0.15">
      <c r="A70" s="158"/>
      <c r="B70" s="159"/>
      <c r="C70" s="160"/>
      <c r="D70" s="161" t="s">
        <v>155</v>
      </c>
      <c r="E70" s="158"/>
      <c r="F70" s="272"/>
      <c r="G70" s="227"/>
      <c r="H70" s="227"/>
      <c r="I70" s="227"/>
    </row>
    <row r="71" spans="1:9" ht="15" customHeight="1" x14ac:dyDescent="0.15">
      <c r="A71" s="158" t="s">
        <v>254</v>
      </c>
      <c r="B71" s="159" t="s">
        <v>255</v>
      </c>
      <c r="C71" s="160"/>
      <c r="D71" s="161"/>
      <c r="E71" s="158" t="s">
        <v>221</v>
      </c>
      <c r="F71" s="272"/>
      <c r="G71" s="227">
        <v>241500</v>
      </c>
      <c r="H71" s="227">
        <v>241500</v>
      </c>
      <c r="I71" s="226">
        <f>G71-H71</f>
        <v>0</v>
      </c>
    </row>
    <row r="72" spans="1:9" ht="15" customHeight="1" x14ac:dyDescent="0.15">
      <c r="A72" s="158"/>
      <c r="B72" s="159"/>
      <c r="C72" s="160"/>
      <c r="D72" s="161" t="s">
        <v>155</v>
      </c>
      <c r="E72" s="158"/>
      <c r="F72" s="272"/>
      <c r="G72" s="227"/>
      <c r="H72" s="227"/>
      <c r="I72" s="227"/>
    </row>
    <row r="73" spans="1:9" ht="15" customHeight="1" x14ac:dyDescent="0.15">
      <c r="A73" s="158" t="s">
        <v>256</v>
      </c>
      <c r="B73" s="159" t="s">
        <v>257</v>
      </c>
      <c r="C73" s="160"/>
      <c r="D73" s="161"/>
      <c r="E73" s="158" t="s">
        <v>221</v>
      </c>
      <c r="F73" s="272"/>
      <c r="G73" s="227">
        <v>2814924</v>
      </c>
      <c r="H73" s="227">
        <v>2148643</v>
      </c>
      <c r="I73" s="226">
        <f>G73-H73</f>
        <v>666281</v>
      </c>
    </row>
    <row r="74" spans="1:9" ht="15" customHeight="1" x14ac:dyDescent="0.15">
      <c r="A74" s="158"/>
      <c r="B74" s="159"/>
      <c r="C74" s="160"/>
      <c r="D74" s="161" t="s">
        <v>155</v>
      </c>
      <c r="E74" s="158"/>
      <c r="F74" s="272"/>
      <c r="G74" s="157"/>
      <c r="H74" s="157"/>
      <c r="I74" s="157"/>
    </row>
    <row r="75" spans="1:9" ht="15" customHeight="1" x14ac:dyDescent="0.15">
      <c r="A75" s="172" t="s">
        <v>258</v>
      </c>
      <c r="B75" s="173" t="s">
        <v>259</v>
      </c>
      <c r="C75" s="174"/>
      <c r="D75" s="175"/>
      <c r="E75" s="172" t="s">
        <v>221</v>
      </c>
      <c r="F75" s="186"/>
      <c r="G75" s="178">
        <v>10012200</v>
      </c>
      <c r="H75" s="178">
        <v>8009760</v>
      </c>
      <c r="I75" s="178">
        <f>G75-H75</f>
        <v>2002440</v>
      </c>
    </row>
    <row r="76" spans="1:9" ht="54" customHeight="1" x14ac:dyDescent="0.15">
      <c r="A76" s="252" t="s">
        <v>333</v>
      </c>
    </row>
    <row r="77" spans="1:9" ht="23.1" customHeight="1" x14ac:dyDescent="0.15">
      <c r="A77" s="270" t="s">
        <v>208</v>
      </c>
      <c r="B77" s="270"/>
      <c r="C77" s="270"/>
      <c r="D77" s="271"/>
      <c r="E77" s="271"/>
      <c r="F77" s="271"/>
      <c r="G77" s="271"/>
      <c r="H77" s="271"/>
      <c r="I77" s="271"/>
    </row>
    <row r="78" spans="1:9" ht="15" customHeight="1" x14ac:dyDescent="0.15">
      <c r="A78" s="262" t="str">
        <f>A3</f>
        <v>令和 ７年  ３月 ３１日 現在</v>
      </c>
      <c r="B78" s="262"/>
      <c r="C78" s="262"/>
      <c r="D78" s="262"/>
      <c r="E78" s="262"/>
      <c r="F78" s="262"/>
      <c r="G78" s="262"/>
      <c r="H78" s="262"/>
      <c r="I78" s="262"/>
    </row>
    <row r="79" spans="1:9" ht="15" customHeight="1" x14ac:dyDescent="0.15">
      <c r="A79" s="149" t="s">
        <v>209</v>
      </c>
      <c r="B79" s="150"/>
      <c r="C79" s="150"/>
      <c r="D79" s="150"/>
      <c r="E79" s="150"/>
      <c r="F79" s="150"/>
      <c r="G79" s="150"/>
      <c r="H79" s="150"/>
      <c r="I79" s="150"/>
    </row>
    <row r="80" spans="1:9" ht="15" customHeight="1" x14ac:dyDescent="0.15">
      <c r="I80" s="134" t="s">
        <v>166</v>
      </c>
    </row>
    <row r="81" spans="1:9" s="153" customFormat="1" ht="23.1" customHeight="1" x14ac:dyDescent="0.15">
      <c r="A81" s="151" t="s">
        <v>210</v>
      </c>
      <c r="B81" s="263" t="s">
        <v>211</v>
      </c>
      <c r="C81" s="264"/>
      <c r="D81" s="265"/>
      <c r="E81" s="152" t="s">
        <v>212</v>
      </c>
      <c r="F81" s="151" t="s">
        <v>213</v>
      </c>
      <c r="G81" s="151" t="s">
        <v>174</v>
      </c>
      <c r="H81" s="152" t="s">
        <v>175</v>
      </c>
      <c r="I81" s="152" t="s">
        <v>214</v>
      </c>
    </row>
    <row r="82" spans="1:9" ht="15" customHeight="1" x14ac:dyDescent="0.15">
      <c r="A82" s="158"/>
      <c r="B82" s="159"/>
      <c r="C82" s="160"/>
      <c r="D82" s="161"/>
      <c r="E82" s="158"/>
      <c r="F82" s="187"/>
      <c r="G82" s="157"/>
      <c r="H82" s="157"/>
      <c r="I82" s="157"/>
    </row>
    <row r="83" spans="1:9" ht="15" customHeight="1" x14ac:dyDescent="0.15">
      <c r="A83" s="158" t="s">
        <v>260</v>
      </c>
      <c r="B83" s="159"/>
      <c r="C83" s="160"/>
      <c r="D83" s="161" t="s">
        <v>155</v>
      </c>
      <c r="E83" s="158"/>
      <c r="F83" s="162"/>
      <c r="G83" s="163"/>
      <c r="H83" s="163"/>
      <c r="I83" s="164">
        <f>SUM(I84:I90)</f>
        <v>24000000</v>
      </c>
    </row>
    <row r="84" spans="1:9" ht="15" customHeight="1" x14ac:dyDescent="0.15">
      <c r="A84" s="158"/>
      <c r="B84" s="171" t="s">
        <v>224</v>
      </c>
      <c r="C84" s="165" t="s">
        <v>261</v>
      </c>
      <c r="D84" s="161" t="s">
        <v>299</v>
      </c>
      <c r="E84" s="158" t="s">
        <v>221</v>
      </c>
      <c r="F84" s="272" t="s">
        <v>262</v>
      </c>
      <c r="G84" s="163" t="s">
        <v>221</v>
      </c>
      <c r="H84" s="163" t="s">
        <v>221</v>
      </c>
      <c r="I84" s="157">
        <v>3000000</v>
      </c>
    </row>
    <row r="85" spans="1:9" ht="15" customHeight="1" x14ac:dyDescent="0.15">
      <c r="A85" s="158"/>
      <c r="B85" s="171" t="s">
        <v>224</v>
      </c>
      <c r="C85" s="165" t="s">
        <v>261</v>
      </c>
      <c r="D85" s="161" t="s">
        <v>300</v>
      </c>
      <c r="E85" s="158" t="s">
        <v>221</v>
      </c>
      <c r="F85" s="272"/>
      <c r="G85" s="163" t="s">
        <v>221</v>
      </c>
      <c r="H85" s="163" t="s">
        <v>221</v>
      </c>
      <c r="I85" s="157">
        <v>7000000</v>
      </c>
    </row>
    <row r="86" spans="1:9" ht="15" customHeight="1" x14ac:dyDescent="0.15">
      <c r="A86" s="158"/>
      <c r="B86" s="171" t="s">
        <v>224</v>
      </c>
      <c r="C86" s="165" t="s">
        <v>261</v>
      </c>
      <c r="D86" s="161" t="s">
        <v>301</v>
      </c>
      <c r="E86" s="158" t="s">
        <v>221</v>
      </c>
      <c r="F86" s="272"/>
      <c r="G86" s="163" t="s">
        <v>221</v>
      </c>
      <c r="H86" s="163" t="s">
        <v>221</v>
      </c>
      <c r="I86" s="157">
        <v>1000000</v>
      </c>
    </row>
    <row r="87" spans="1:9" ht="15" customHeight="1" x14ac:dyDescent="0.15">
      <c r="A87" s="158"/>
      <c r="B87" s="171" t="s">
        <v>224</v>
      </c>
      <c r="C87" s="165" t="s">
        <v>261</v>
      </c>
      <c r="D87" s="161" t="s">
        <v>302</v>
      </c>
      <c r="E87" s="158" t="s">
        <v>221</v>
      </c>
      <c r="F87" s="272"/>
      <c r="G87" s="163" t="s">
        <v>221</v>
      </c>
      <c r="H87" s="163" t="s">
        <v>221</v>
      </c>
      <c r="I87" s="157">
        <v>1000000</v>
      </c>
    </row>
    <row r="88" spans="1:9" ht="15" customHeight="1" x14ac:dyDescent="0.15">
      <c r="A88" s="158"/>
      <c r="B88" s="133" t="s">
        <v>275</v>
      </c>
      <c r="C88" s="165" t="s">
        <v>261</v>
      </c>
      <c r="D88" s="161" t="s">
        <v>303</v>
      </c>
      <c r="E88" s="158" t="s">
        <v>221</v>
      </c>
      <c r="F88" s="272"/>
      <c r="G88" s="163" t="s">
        <v>221</v>
      </c>
      <c r="H88" s="163" t="s">
        <v>221</v>
      </c>
      <c r="I88" s="157">
        <v>2000000</v>
      </c>
    </row>
    <row r="89" spans="1:9" ht="15" customHeight="1" x14ac:dyDescent="0.15">
      <c r="A89" s="158"/>
      <c r="B89" s="133" t="s">
        <v>275</v>
      </c>
      <c r="C89" s="165" t="s">
        <v>261</v>
      </c>
      <c r="D89" s="161" t="s">
        <v>304</v>
      </c>
      <c r="E89" s="158" t="s">
        <v>221</v>
      </c>
      <c r="F89" s="272"/>
      <c r="G89" s="163" t="s">
        <v>221</v>
      </c>
      <c r="H89" s="163" t="s">
        <v>221</v>
      </c>
      <c r="I89" s="157">
        <v>3000000</v>
      </c>
    </row>
    <row r="90" spans="1:9" ht="15" customHeight="1" x14ac:dyDescent="0.15">
      <c r="A90" s="158"/>
      <c r="B90" s="133" t="s">
        <v>275</v>
      </c>
      <c r="C90" s="165" t="s">
        <v>261</v>
      </c>
      <c r="D90" s="161" t="s">
        <v>305</v>
      </c>
      <c r="E90" s="158" t="s">
        <v>221</v>
      </c>
      <c r="F90" s="272"/>
      <c r="G90" s="163" t="s">
        <v>221</v>
      </c>
      <c r="H90" s="163" t="s">
        <v>221</v>
      </c>
      <c r="I90" s="157">
        <v>7000000</v>
      </c>
    </row>
    <row r="91" spans="1:9" ht="15" customHeight="1" x14ac:dyDescent="0.15">
      <c r="A91" s="158"/>
      <c r="B91" s="159"/>
      <c r="C91" s="160"/>
      <c r="D91" s="161"/>
      <c r="E91" s="158"/>
      <c r="F91" s="162"/>
      <c r="G91" s="163"/>
      <c r="H91" s="163"/>
      <c r="I91" s="157"/>
    </row>
    <row r="92" spans="1:9" ht="15" customHeight="1" x14ac:dyDescent="0.15">
      <c r="A92" s="158" t="s">
        <v>306</v>
      </c>
      <c r="B92" s="159" t="s">
        <v>263</v>
      </c>
      <c r="C92" s="160"/>
      <c r="D92" s="161" t="s">
        <v>155</v>
      </c>
      <c r="E92" s="158"/>
      <c r="F92" s="162"/>
      <c r="G92" s="163"/>
      <c r="H92" s="163"/>
      <c r="I92" s="164">
        <f>SUM(I93:I97)</f>
        <v>40764920</v>
      </c>
    </row>
    <row r="93" spans="1:9" ht="15" customHeight="1" x14ac:dyDescent="0.15">
      <c r="A93" s="158"/>
      <c r="B93" s="133" t="s">
        <v>223</v>
      </c>
      <c r="C93" s="160" t="s">
        <v>264</v>
      </c>
      <c r="D93" s="161"/>
      <c r="E93" s="158" t="s">
        <v>221</v>
      </c>
      <c r="F93" s="158" t="s">
        <v>221</v>
      </c>
      <c r="G93" s="163" t="s">
        <v>221</v>
      </c>
      <c r="H93" s="163" t="s">
        <v>221</v>
      </c>
      <c r="I93" s="157">
        <v>30994010</v>
      </c>
    </row>
    <row r="94" spans="1:9" ht="15" customHeight="1" x14ac:dyDescent="0.15">
      <c r="A94" s="158"/>
      <c r="B94" s="133" t="s">
        <v>224</v>
      </c>
      <c r="C94" s="160" t="s">
        <v>264</v>
      </c>
      <c r="D94" s="161"/>
      <c r="E94" s="158" t="s">
        <v>221</v>
      </c>
      <c r="F94" s="158" t="s">
        <v>221</v>
      </c>
      <c r="G94" s="163" t="s">
        <v>221</v>
      </c>
      <c r="H94" s="163" t="s">
        <v>221</v>
      </c>
      <c r="I94" s="157">
        <v>1994532</v>
      </c>
    </row>
    <row r="95" spans="1:9" ht="15" customHeight="1" x14ac:dyDescent="0.15">
      <c r="A95" s="158"/>
      <c r="B95" s="133" t="s">
        <v>275</v>
      </c>
      <c r="C95" s="160" t="s">
        <v>264</v>
      </c>
      <c r="D95" s="161"/>
      <c r="E95" s="158" t="s">
        <v>221</v>
      </c>
      <c r="F95" s="158" t="s">
        <v>221</v>
      </c>
      <c r="G95" s="163" t="s">
        <v>221</v>
      </c>
      <c r="H95" s="163" t="s">
        <v>221</v>
      </c>
      <c r="I95" s="157">
        <v>3698972</v>
      </c>
    </row>
    <row r="96" spans="1:9" ht="15" customHeight="1" x14ac:dyDescent="0.15">
      <c r="A96" s="158"/>
      <c r="B96" s="133" t="s">
        <v>276</v>
      </c>
      <c r="C96" s="160" t="s">
        <v>264</v>
      </c>
      <c r="D96" s="161"/>
      <c r="E96" s="158" t="s">
        <v>221</v>
      </c>
      <c r="F96" s="158" t="s">
        <v>221</v>
      </c>
      <c r="G96" s="163" t="s">
        <v>221</v>
      </c>
      <c r="H96" s="163" t="s">
        <v>221</v>
      </c>
      <c r="I96" s="157">
        <v>2651110</v>
      </c>
    </row>
    <row r="97" spans="1:9" ht="15" customHeight="1" x14ac:dyDescent="0.15">
      <c r="A97" s="158"/>
      <c r="B97" s="133" t="s">
        <v>225</v>
      </c>
      <c r="C97" s="160" t="s">
        <v>264</v>
      </c>
      <c r="D97" s="161"/>
      <c r="E97" s="158" t="s">
        <v>221</v>
      </c>
      <c r="F97" s="158" t="s">
        <v>221</v>
      </c>
      <c r="G97" s="163" t="s">
        <v>221</v>
      </c>
      <c r="H97" s="163" t="s">
        <v>221</v>
      </c>
      <c r="I97" s="157">
        <v>1426296</v>
      </c>
    </row>
    <row r="98" spans="1:9" ht="15" customHeight="1" x14ac:dyDescent="0.15">
      <c r="A98" s="158"/>
      <c r="B98" s="159"/>
      <c r="C98" s="160"/>
      <c r="D98" s="161"/>
      <c r="E98" s="158"/>
      <c r="F98" s="158"/>
      <c r="G98" s="163"/>
      <c r="H98" s="163"/>
      <c r="I98" s="157"/>
    </row>
    <row r="99" spans="1:9" ht="15" customHeight="1" x14ac:dyDescent="0.15">
      <c r="A99" s="158" t="s">
        <v>265</v>
      </c>
      <c r="B99" s="159"/>
      <c r="C99" s="160"/>
      <c r="D99" s="161" t="s">
        <v>155</v>
      </c>
      <c r="E99" s="158"/>
      <c r="F99" s="158"/>
      <c r="G99" s="163"/>
      <c r="H99" s="163"/>
      <c r="I99" s="164">
        <f>SUM(I100:I104)</f>
        <v>878640</v>
      </c>
    </row>
    <row r="100" spans="1:9" ht="15" customHeight="1" x14ac:dyDescent="0.15">
      <c r="A100" s="158"/>
      <c r="B100" s="133" t="s">
        <v>223</v>
      </c>
      <c r="C100" s="165" t="s">
        <v>431</v>
      </c>
      <c r="D100" s="161"/>
      <c r="E100" s="158" t="s">
        <v>221</v>
      </c>
      <c r="F100" s="158" t="s">
        <v>221</v>
      </c>
      <c r="G100" s="163" t="s">
        <v>221</v>
      </c>
      <c r="H100" s="163" t="s">
        <v>221</v>
      </c>
      <c r="I100" s="157">
        <v>538590</v>
      </c>
    </row>
    <row r="101" spans="1:9" ht="15" customHeight="1" x14ac:dyDescent="0.15">
      <c r="A101" s="158"/>
      <c r="B101" s="171" t="s">
        <v>224</v>
      </c>
      <c r="C101" s="160" t="s">
        <v>266</v>
      </c>
      <c r="D101" s="161"/>
      <c r="E101" s="158" t="s">
        <v>221</v>
      </c>
      <c r="F101" s="158" t="s">
        <v>221</v>
      </c>
      <c r="G101" s="163" t="s">
        <v>221</v>
      </c>
      <c r="H101" s="163" t="s">
        <v>221</v>
      </c>
      <c r="I101" s="157">
        <v>93990</v>
      </c>
    </row>
    <row r="102" spans="1:9" ht="15" customHeight="1" x14ac:dyDescent="0.15">
      <c r="A102" s="158"/>
      <c r="B102" s="171" t="s">
        <v>275</v>
      </c>
      <c r="C102" s="160" t="s">
        <v>266</v>
      </c>
      <c r="D102" s="161"/>
      <c r="E102" s="158" t="s">
        <v>221</v>
      </c>
      <c r="F102" s="158" t="s">
        <v>221</v>
      </c>
      <c r="G102" s="163" t="s">
        <v>221</v>
      </c>
      <c r="H102" s="163" t="s">
        <v>221</v>
      </c>
      <c r="I102" s="157">
        <v>123060</v>
      </c>
    </row>
    <row r="103" spans="1:9" ht="15" customHeight="1" x14ac:dyDescent="0.15">
      <c r="A103" s="158"/>
      <c r="B103" s="171" t="s">
        <v>276</v>
      </c>
      <c r="C103" s="160" t="s">
        <v>266</v>
      </c>
      <c r="D103" s="161"/>
      <c r="E103" s="158" t="s">
        <v>221</v>
      </c>
      <c r="F103" s="158" t="s">
        <v>221</v>
      </c>
      <c r="G103" s="163" t="s">
        <v>221</v>
      </c>
      <c r="H103" s="163" t="s">
        <v>221</v>
      </c>
      <c r="I103" s="157">
        <v>75210</v>
      </c>
    </row>
    <row r="104" spans="1:9" ht="15" customHeight="1" x14ac:dyDescent="0.15">
      <c r="A104" s="158"/>
      <c r="B104" s="171" t="s">
        <v>225</v>
      </c>
      <c r="C104" s="160" t="s">
        <v>266</v>
      </c>
      <c r="D104" s="161"/>
      <c r="E104" s="158" t="s">
        <v>221</v>
      </c>
      <c r="F104" s="158" t="s">
        <v>221</v>
      </c>
      <c r="G104" s="163" t="s">
        <v>221</v>
      </c>
      <c r="H104" s="163" t="s">
        <v>221</v>
      </c>
      <c r="I104" s="157">
        <v>47790</v>
      </c>
    </row>
    <row r="105" spans="1:9" ht="15" customHeight="1" x14ac:dyDescent="0.15">
      <c r="A105" s="158"/>
      <c r="B105" s="171"/>
      <c r="C105" s="160"/>
      <c r="D105" s="161"/>
      <c r="E105" s="158"/>
      <c r="F105" s="158"/>
      <c r="G105" s="163"/>
      <c r="H105" s="163"/>
      <c r="I105" s="157"/>
    </row>
    <row r="106" spans="1:9" ht="15" customHeight="1" x14ac:dyDescent="0.15">
      <c r="A106" s="158" t="s">
        <v>267</v>
      </c>
      <c r="B106" s="133"/>
      <c r="C106" s="160"/>
      <c r="D106" s="161" t="s">
        <v>155</v>
      </c>
      <c r="E106" s="158" t="s">
        <v>221</v>
      </c>
      <c r="F106" s="158" t="s">
        <v>221</v>
      </c>
      <c r="G106" s="163" t="s">
        <v>221</v>
      </c>
      <c r="H106" s="163" t="s">
        <v>221</v>
      </c>
      <c r="I106" s="164">
        <f>I107</f>
        <v>6000</v>
      </c>
    </row>
    <row r="107" spans="1:9" ht="15" customHeight="1" x14ac:dyDescent="0.15">
      <c r="A107" s="158"/>
      <c r="B107" s="133" t="s">
        <v>223</v>
      </c>
      <c r="C107" s="256" t="s">
        <v>433</v>
      </c>
      <c r="D107" s="161"/>
      <c r="E107" s="158"/>
      <c r="F107" s="158"/>
      <c r="G107" s="163"/>
      <c r="H107" s="163"/>
      <c r="I107" s="157">
        <v>6000</v>
      </c>
    </row>
    <row r="108" spans="1:9" ht="15" customHeight="1" x14ac:dyDescent="0.15">
      <c r="A108" s="273" t="s">
        <v>268</v>
      </c>
      <c r="B108" s="273"/>
      <c r="C108" s="273"/>
      <c r="D108" s="273"/>
      <c r="E108" s="273"/>
      <c r="F108" s="273"/>
      <c r="G108" s="273"/>
      <c r="H108" s="273"/>
      <c r="I108" s="168">
        <f>SUM(I63,I65,I67,I69,I71,I73,I75,I83,I92,I99,I106)</f>
        <v>93898812</v>
      </c>
    </row>
    <row r="109" spans="1:9" ht="15" customHeight="1" x14ac:dyDescent="0.15">
      <c r="A109" s="259" t="s">
        <v>269</v>
      </c>
      <c r="B109" s="259"/>
      <c r="C109" s="259"/>
      <c r="D109" s="259"/>
      <c r="E109" s="259"/>
      <c r="F109" s="259"/>
      <c r="G109" s="259"/>
      <c r="H109" s="259"/>
      <c r="I109" s="179">
        <f>SUM(I61,I108)</f>
        <v>807450793</v>
      </c>
    </row>
    <row r="110" spans="1:9" ht="15" customHeight="1" x14ac:dyDescent="0.15">
      <c r="A110" s="260" t="s">
        <v>270</v>
      </c>
      <c r="B110" s="260"/>
      <c r="C110" s="260"/>
      <c r="D110" s="260"/>
      <c r="E110" s="260"/>
      <c r="F110" s="260"/>
      <c r="G110" s="260"/>
      <c r="H110" s="260"/>
      <c r="I110" s="188">
        <f>SUM(I50,I109)</f>
        <v>1135962607</v>
      </c>
    </row>
    <row r="111" spans="1:9" ht="15" customHeight="1" x14ac:dyDescent="0.15">
      <c r="A111" s="214"/>
      <c r="B111" s="214"/>
      <c r="C111" s="214"/>
      <c r="D111" s="214"/>
      <c r="E111" s="214"/>
      <c r="F111" s="214"/>
      <c r="G111" s="214"/>
      <c r="H111" s="214"/>
      <c r="I111" s="215"/>
    </row>
    <row r="112" spans="1:9" ht="63.75" customHeight="1" x14ac:dyDescent="0.15">
      <c r="A112" s="252" t="s">
        <v>334</v>
      </c>
    </row>
    <row r="113" spans="1:9" ht="23.1" customHeight="1" x14ac:dyDescent="0.15">
      <c r="A113" s="270" t="s">
        <v>208</v>
      </c>
      <c r="B113" s="270"/>
      <c r="C113" s="270"/>
      <c r="D113" s="271"/>
      <c r="E113" s="271"/>
      <c r="F113" s="271"/>
      <c r="G113" s="271"/>
      <c r="H113" s="271"/>
      <c r="I113" s="271"/>
    </row>
    <row r="114" spans="1:9" ht="15" customHeight="1" x14ac:dyDescent="0.15">
      <c r="A114" s="262" t="str">
        <f>A3</f>
        <v>令和 ７年  ３月 ３１日 現在</v>
      </c>
      <c r="B114" s="262"/>
      <c r="C114" s="262"/>
      <c r="D114" s="262"/>
      <c r="E114" s="262"/>
      <c r="F114" s="262"/>
      <c r="G114" s="262"/>
      <c r="H114" s="262"/>
      <c r="I114" s="262"/>
    </row>
    <row r="115" spans="1:9" ht="15" customHeight="1" x14ac:dyDescent="0.15">
      <c r="A115" s="149" t="s">
        <v>209</v>
      </c>
      <c r="B115" s="150"/>
      <c r="C115" s="150"/>
      <c r="D115" s="150"/>
      <c r="E115" s="150"/>
      <c r="F115" s="150"/>
      <c r="G115" s="150"/>
      <c r="H115" s="150"/>
      <c r="I115" s="150"/>
    </row>
    <row r="116" spans="1:9" ht="15" customHeight="1" x14ac:dyDescent="0.15">
      <c r="I116" s="134" t="s">
        <v>166</v>
      </c>
    </row>
    <row r="117" spans="1:9" s="153" customFormat="1" ht="23.1" customHeight="1" x14ac:dyDescent="0.15">
      <c r="A117" s="151" t="s">
        <v>210</v>
      </c>
      <c r="B117" s="263" t="s">
        <v>211</v>
      </c>
      <c r="C117" s="264"/>
      <c r="D117" s="265"/>
      <c r="E117" s="152" t="s">
        <v>212</v>
      </c>
      <c r="F117" s="151" t="s">
        <v>213</v>
      </c>
      <c r="G117" s="151" t="s">
        <v>174</v>
      </c>
      <c r="H117" s="152" t="s">
        <v>175</v>
      </c>
      <c r="I117" s="152" t="s">
        <v>214</v>
      </c>
    </row>
    <row r="118" spans="1:9" ht="15" customHeight="1" x14ac:dyDescent="0.15">
      <c r="A118" s="266" t="s">
        <v>271</v>
      </c>
      <c r="B118" s="266"/>
      <c r="C118" s="266"/>
      <c r="D118" s="267"/>
      <c r="E118" s="267"/>
      <c r="F118" s="267"/>
      <c r="G118" s="267"/>
      <c r="H118" s="267"/>
      <c r="I118" s="267"/>
    </row>
    <row r="119" spans="1:9" ht="15" customHeight="1" x14ac:dyDescent="0.15">
      <c r="A119" s="266" t="s">
        <v>272</v>
      </c>
      <c r="B119" s="266"/>
      <c r="C119" s="266"/>
      <c r="D119" s="267"/>
      <c r="E119" s="267"/>
      <c r="F119" s="267"/>
      <c r="G119" s="267"/>
      <c r="H119" s="267"/>
      <c r="I119" s="267"/>
    </row>
    <row r="120" spans="1:9" ht="15" customHeight="1" x14ac:dyDescent="0.15">
      <c r="A120" s="154"/>
      <c r="B120" s="180"/>
      <c r="C120" s="181"/>
      <c r="D120" s="182"/>
      <c r="E120" s="183"/>
      <c r="F120" s="268"/>
      <c r="G120" s="183"/>
      <c r="H120" s="183"/>
      <c r="I120" s="183"/>
    </row>
    <row r="121" spans="1:9" ht="15" customHeight="1" x14ac:dyDescent="0.15">
      <c r="A121" s="158" t="s">
        <v>273</v>
      </c>
      <c r="B121" s="159"/>
      <c r="C121" s="160"/>
      <c r="D121" s="161" t="s">
        <v>155</v>
      </c>
      <c r="E121" s="158"/>
      <c r="F121" s="269"/>
      <c r="G121" s="163"/>
      <c r="H121" s="163"/>
      <c r="I121" s="164">
        <f>SUM(I122:I127)</f>
        <v>16520604</v>
      </c>
    </row>
    <row r="122" spans="1:9" ht="15" customHeight="1" x14ac:dyDescent="0.15">
      <c r="A122" s="158"/>
      <c r="B122" s="160" t="s">
        <v>424</v>
      </c>
      <c r="C122" s="160" t="s">
        <v>425</v>
      </c>
      <c r="D122" s="161"/>
      <c r="E122" s="158" t="s">
        <v>221</v>
      </c>
      <c r="F122" s="269"/>
      <c r="G122" s="163" t="s">
        <v>221</v>
      </c>
      <c r="H122" s="163" t="s">
        <v>221</v>
      </c>
      <c r="I122" s="157">
        <v>144000</v>
      </c>
    </row>
    <row r="123" spans="1:9" ht="15" customHeight="1" x14ac:dyDescent="0.15">
      <c r="A123" s="158"/>
      <c r="B123" s="133" t="s">
        <v>223</v>
      </c>
      <c r="C123" s="189" t="s">
        <v>361</v>
      </c>
      <c r="D123" s="161"/>
      <c r="E123" s="158" t="s">
        <v>221</v>
      </c>
      <c r="F123" s="269"/>
      <c r="G123" s="163" t="s">
        <v>221</v>
      </c>
      <c r="H123" s="163" t="s">
        <v>221</v>
      </c>
      <c r="I123" s="157">
        <v>11698879</v>
      </c>
    </row>
    <row r="124" spans="1:9" ht="15" customHeight="1" x14ac:dyDescent="0.15">
      <c r="A124" s="158"/>
      <c r="B124" s="171" t="s">
        <v>224</v>
      </c>
      <c r="C124" s="189" t="s">
        <v>274</v>
      </c>
      <c r="D124" s="161"/>
      <c r="E124" s="158" t="s">
        <v>221</v>
      </c>
      <c r="F124" s="269"/>
      <c r="G124" s="163" t="s">
        <v>221</v>
      </c>
      <c r="H124" s="163" t="s">
        <v>221</v>
      </c>
      <c r="I124" s="157">
        <v>1634016</v>
      </c>
    </row>
    <row r="125" spans="1:9" ht="15" customHeight="1" x14ac:dyDescent="0.15">
      <c r="A125" s="158"/>
      <c r="B125" s="171" t="s">
        <v>275</v>
      </c>
      <c r="C125" s="189" t="s">
        <v>274</v>
      </c>
      <c r="D125" s="161"/>
      <c r="E125" s="158" t="s">
        <v>221</v>
      </c>
      <c r="F125" s="269"/>
      <c r="G125" s="163" t="s">
        <v>221</v>
      </c>
      <c r="H125" s="163" t="s">
        <v>221</v>
      </c>
      <c r="I125" s="157">
        <v>1335751</v>
      </c>
    </row>
    <row r="126" spans="1:9" ht="15" customHeight="1" x14ac:dyDescent="0.15">
      <c r="A126" s="158"/>
      <c r="B126" s="171" t="s">
        <v>276</v>
      </c>
      <c r="C126" s="189" t="s">
        <v>274</v>
      </c>
      <c r="D126" s="161"/>
      <c r="E126" s="158" t="s">
        <v>221</v>
      </c>
      <c r="F126" s="269"/>
      <c r="G126" s="163" t="s">
        <v>221</v>
      </c>
      <c r="H126" s="163" t="s">
        <v>221</v>
      </c>
      <c r="I126" s="157">
        <v>1407323</v>
      </c>
    </row>
    <row r="127" spans="1:9" ht="15" customHeight="1" x14ac:dyDescent="0.15">
      <c r="A127" s="158"/>
      <c r="B127" s="171" t="s">
        <v>225</v>
      </c>
      <c r="C127" s="189" t="s">
        <v>277</v>
      </c>
      <c r="D127" s="161"/>
      <c r="E127" s="158" t="s">
        <v>221</v>
      </c>
      <c r="F127" s="269"/>
      <c r="G127" s="163" t="s">
        <v>221</v>
      </c>
      <c r="H127" s="163" t="s">
        <v>221</v>
      </c>
      <c r="I127" s="157">
        <v>300635</v>
      </c>
    </row>
    <row r="128" spans="1:9" ht="15" customHeight="1" x14ac:dyDescent="0.15">
      <c r="A128" s="158"/>
      <c r="B128" s="159"/>
      <c r="C128" s="160"/>
      <c r="D128" s="161"/>
      <c r="E128" s="158"/>
      <c r="F128" s="269"/>
      <c r="G128" s="163"/>
      <c r="H128" s="163"/>
      <c r="I128" s="157"/>
    </row>
    <row r="129" spans="1:9" ht="15" customHeight="1" x14ac:dyDescent="0.15">
      <c r="A129" s="190" t="s">
        <v>278</v>
      </c>
      <c r="B129" s="159"/>
      <c r="C129" s="160"/>
      <c r="D129" s="161" t="s">
        <v>155</v>
      </c>
      <c r="E129" s="158"/>
      <c r="F129" s="269"/>
      <c r="G129" s="163"/>
      <c r="H129" s="163"/>
      <c r="I129" s="164">
        <f>SUM(I130:I134)</f>
        <v>2002440</v>
      </c>
    </row>
    <row r="130" spans="1:9" ht="15" customHeight="1" x14ac:dyDescent="0.15">
      <c r="A130" s="158"/>
      <c r="B130" s="133" t="s">
        <v>223</v>
      </c>
      <c r="C130" s="160" t="s">
        <v>279</v>
      </c>
      <c r="D130" s="161"/>
      <c r="E130" s="158" t="s">
        <v>221</v>
      </c>
      <c r="F130" s="269"/>
      <c r="G130" s="163" t="s">
        <v>221</v>
      </c>
      <c r="H130" s="163" t="s">
        <v>221</v>
      </c>
      <c r="I130" s="157">
        <v>984480</v>
      </c>
    </row>
    <row r="131" spans="1:9" ht="15" customHeight="1" x14ac:dyDescent="0.15">
      <c r="A131" s="158"/>
      <c r="B131" s="171" t="s">
        <v>224</v>
      </c>
      <c r="C131" s="160" t="s">
        <v>279</v>
      </c>
      <c r="D131" s="161"/>
      <c r="E131" s="158" t="s">
        <v>221</v>
      </c>
      <c r="F131" s="269"/>
      <c r="G131" s="163" t="s">
        <v>221</v>
      </c>
      <c r="H131" s="163" t="s">
        <v>221</v>
      </c>
      <c r="I131" s="157">
        <v>270960</v>
      </c>
    </row>
    <row r="132" spans="1:9" ht="15" customHeight="1" x14ac:dyDescent="0.15">
      <c r="A132" s="158"/>
      <c r="B132" s="171" t="s">
        <v>275</v>
      </c>
      <c r="C132" s="160" t="s">
        <v>279</v>
      </c>
      <c r="D132" s="161"/>
      <c r="E132" s="158" t="s">
        <v>221</v>
      </c>
      <c r="F132" s="269"/>
      <c r="G132" s="163" t="s">
        <v>221</v>
      </c>
      <c r="H132" s="163" t="s">
        <v>221</v>
      </c>
      <c r="I132" s="157">
        <v>270960</v>
      </c>
    </row>
    <row r="133" spans="1:9" ht="15" customHeight="1" x14ac:dyDescent="0.15">
      <c r="A133" s="158"/>
      <c r="B133" s="171" t="s">
        <v>276</v>
      </c>
      <c r="C133" s="160" t="s">
        <v>279</v>
      </c>
      <c r="D133" s="161"/>
      <c r="E133" s="158" t="s">
        <v>221</v>
      </c>
      <c r="F133" s="269"/>
      <c r="G133" s="163" t="s">
        <v>221</v>
      </c>
      <c r="H133" s="163" t="s">
        <v>221</v>
      </c>
      <c r="I133" s="157">
        <v>270960</v>
      </c>
    </row>
    <row r="134" spans="1:9" ht="15" customHeight="1" x14ac:dyDescent="0.15">
      <c r="A134" s="158"/>
      <c r="B134" s="171" t="s">
        <v>225</v>
      </c>
      <c r="C134" s="160" t="s">
        <v>279</v>
      </c>
      <c r="D134" s="161"/>
      <c r="E134" s="158" t="s">
        <v>221</v>
      </c>
      <c r="F134" s="269"/>
      <c r="G134" s="163" t="s">
        <v>221</v>
      </c>
      <c r="H134" s="163" t="s">
        <v>221</v>
      </c>
      <c r="I134" s="157">
        <v>205080</v>
      </c>
    </row>
    <row r="135" spans="1:9" ht="15" customHeight="1" x14ac:dyDescent="0.15">
      <c r="A135" s="158"/>
      <c r="B135" s="159"/>
      <c r="C135" s="160"/>
      <c r="D135" s="161"/>
      <c r="E135" s="158" t="s">
        <v>221</v>
      </c>
      <c r="F135" s="269"/>
      <c r="G135" s="163" t="s">
        <v>221</v>
      </c>
      <c r="H135" s="163" t="s">
        <v>221</v>
      </c>
      <c r="I135" s="157"/>
    </row>
    <row r="136" spans="1:9" ht="15" customHeight="1" x14ac:dyDescent="0.15">
      <c r="A136" s="158" t="s">
        <v>280</v>
      </c>
      <c r="B136" s="159"/>
      <c r="C136" s="160"/>
      <c r="D136" s="161"/>
      <c r="E136" s="158"/>
      <c r="F136" s="269"/>
      <c r="G136" s="163"/>
      <c r="H136" s="163"/>
      <c r="I136" s="164">
        <f>SUM(I137:I142)</f>
        <v>7371952</v>
      </c>
    </row>
    <row r="137" spans="1:9" ht="15" customHeight="1" x14ac:dyDescent="0.15">
      <c r="A137" s="158"/>
      <c r="B137" s="133" t="s">
        <v>219</v>
      </c>
      <c r="C137" s="189" t="s">
        <v>369</v>
      </c>
      <c r="D137" s="161"/>
      <c r="E137" s="158" t="s">
        <v>221</v>
      </c>
      <c r="F137" s="269"/>
      <c r="G137" s="163" t="s">
        <v>221</v>
      </c>
      <c r="H137" s="163" t="s">
        <v>221</v>
      </c>
      <c r="I137" s="157">
        <v>57092</v>
      </c>
    </row>
    <row r="138" spans="1:9" ht="15" customHeight="1" x14ac:dyDescent="0.15">
      <c r="A138" s="158"/>
      <c r="B138" s="133" t="s">
        <v>223</v>
      </c>
      <c r="C138" s="189" t="s">
        <v>281</v>
      </c>
      <c r="D138" s="161"/>
      <c r="E138" s="158" t="s">
        <v>221</v>
      </c>
      <c r="F138" s="269"/>
      <c r="G138" s="163" t="s">
        <v>221</v>
      </c>
      <c r="H138" s="163" t="s">
        <v>221</v>
      </c>
      <c r="I138" s="157">
        <v>5414920</v>
      </c>
    </row>
    <row r="139" spans="1:9" ht="15" customHeight="1" x14ac:dyDescent="0.15">
      <c r="A139" s="159"/>
      <c r="B139" s="171" t="s">
        <v>224</v>
      </c>
      <c r="C139" s="189" t="s">
        <v>281</v>
      </c>
      <c r="D139" s="161"/>
      <c r="E139" s="158" t="s">
        <v>221</v>
      </c>
      <c r="F139" s="269"/>
      <c r="G139" s="163" t="s">
        <v>221</v>
      </c>
      <c r="H139" s="163" t="s">
        <v>221</v>
      </c>
      <c r="I139" s="157">
        <v>495387</v>
      </c>
    </row>
    <row r="140" spans="1:9" ht="15" customHeight="1" x14ac:dyDescent="0.15">
      <c r="A140" s="159"/>
      <c r="B140" s="171" t="s">
        <v>275</v>
      </c>
      <c r="C140" s="189" t="s">
        <v>281</v>
      </c>
      <c r="D140" s="161"/>
      <c r="E140" s="158" t="s">
        <v>221</v>
      </c>
      <c r="F140" s="269"/>
      <c r="G140" s="163" t="s">
        <v>221</v>
      </c>
      <c r="H140" s="163" t="s">
        <v>221</v>
      </c>
      <c r="I140" s="157">
        <v>546537</v>
      </c>
    </row>
    <row r="141" spans="1:9" ht="15" customHeight="1" x14ac:dyDescent="0.15">
      <c r="A141" s="159"/>
      <c r="B141" s="171" t="s">
        <v>359</v>
      </c>
      <c r="C141" s="189" t="s">
        <v>281</v>
      </c>
      <c r="D141" s="161"/>
      <c r="E141" s="158"/>
      <c r="F141" s="269"/>
      <c r="G141" s="163"/>
      <c r="H141" s="163"/>
      <c r="I141" s="157">
        <v>536526</v>
      </c>
    </row>
    <row r="142" spans="1:9" ht="15" customHeight="1" x14ac:dyDescent="0.15">
      <c r="A142" s="173"/>
      <c r="B142" s="191" t="s">
        <v>225</v>
      </c>
      <c r="C142" s="192" t="s">
        <v>281</v>
      </c>
      <c r="D142" s="175"/>
      <c r="E142" s="172" t="s">
        <v>221</v>
      </c>
      <c r="F142" s="274"/>
      <c r="G142" s="177" t="s">
        <v>221</v>
      </c>
      <c r="H142" s="177" t="s">
        <v>221</v>
      </c>
      <c r="I142" s="178">
        <v>321490</v>
      </c>
    </row>
    <row r="143" spans="1:9" ht="15" customHeight="1" x14ac:dyDescent="0.15">
      <c r="A143" s="259" t="s">
        <v>282</v>
      </c>
      <c r="B143" s="259"/>
      <c r="C143" s="259"/>
      <c r="D143" s="259"/>
      <c r="E143" s="259"/>
      <c r="F143" s="259"/>
      <c r="G143" s="259"/>
      <c r="H143" s="259"/>
      <c r="I143" s="179">
        <f>SUM(I116,I121,I136,I129)</f>
        <v>25894996</v>
      </c>
    </row>
    <row r="144" spans="1:9" ht="15" customHeight="1" x14ac:dyDescent="0.15">
      <c r="A144" s="160"/>
      <c r="B144" s="133"/>
      <c r="C144" s="189"/>
      <c r="D144" s="211"/>
      <c r="E144" s="160"/>
      <c r="F144" s="150"/>
      <c r="G144" s="212"/>
      <c r="H144" s="212"/>
      <c r="I144" s="213"/>
    </row>
    <row r="145" spans="1:9" ht="15" customHeight="1" x14ac:dyDescent="0.15">
      <c r="A145" s="160"/>
      <c r="B145" s="133"/>
      <c r="C145" s="189"/>
      <c r="D145" s="211"/>
      <c r="E145" s="160"/>
      <c r="F145" s="150"/>
      <c r="G145" s="212"/>
      <c r="H145" s="212"/>
      <c r="I145" s="213"/>
    </row>
    <row r="146" spans="1:9" ht="95.25" customHeight="1" x14ac:dyDescent="0.15">
      <c r="A146" s="252" t="s">
        <v>335</v>
      </c>
    </row>
    <row r="147" spans="1:9" ht="23.1" customHeight="1" x14ac:dyDescent="0.15">
      <c r="A147" s="270" t="s">
        <v>208</v>
      </c>
      <c r="B147" s="270"/>
      <c r="C147" s="270"/>
      <c r="D147" s="271"/>
      <c r="E147" s="271"/>
      <c r="F147" s="271"/>
      <c r="G147" s="271"/>
      <c r="H147" s="271"/>
      <c r="I147" s="271"/>
    </row>
    <row r="148" spans="1:9" ht="15" customHeight="1" x14ac:dyDescent="0.15">
      <c r="A148" s="262" t="str">
        <f>A3</f>
        <v>令和 ７年  ３月 ３１日 現在</v>
      </c>
      <c r="B148" s="262"/>
      <c r="C148" s="262"/>
      <c r="D148" s="262"/>
      <c r="E148" s="262"/>
      <c r="F148" s="262"/>
      <c r="G148" s="262"/>
      <c r="H148" s="262"/>
      <c r="I148" s="262"/>
    </row>
    <row r="149" spans="1:9" ht="15" customHeight="1" x14ac:dyDescent="0.15">
      <c r="A149" s="149" t="s">
        <v>209</v>
      </c>
      <c r="B149" s="150"/>
      <c r="C149" s="150"/>
      <c r="D149" s="150"/>
      <c r="E149" s="150"/>
      <c r="F149" s="150"/>
      <c r="G149" s="150"/>
      <c r="H149" s="150"/>
      <c r="I149" s="150"/>
    </row>
    <row r="150" spans="1:9" ht="15" customHeight="1" x14ac:dyDescent="0.15">
      <c r="I150" s="134" t="s">
        <v>166</v>
      </c>
    </row>
    <row r="151" spans="1:9" s="153" customFormat="1" ht="23.1" customHeight="1" x14ac:dyDescent="0.15">
      <c r="A151" s="151" t="s">
        <v>210</v>
      </c>
      <c r="B151" s="263" t="s">
        <v>211</v>
      </c>
      <c r="C151" s="264"/>
      <c r="D151" s="265"/>
      <c r="E151" s="152" t="s">
        <v>212</v>
      </c>
      <c r="F151" s="151" t="s">
        <v>213</v>
      </c>
      <c r="G151" s="151" t="s">
        <v>174</v>
      </c>
      <c r="H151" s="152" t="s">
        <v>175</v>
      </c>
      <c r="I151" s="152" t="s">
        <v>214</v>
      </c>
    </row>
    <row r="152" spans="1:9" ht="15" customHeight="1" x14ac:dyDescent="0.15">
      <c r="A152" s="266" t="s">
        <v>283</v>
      </c>
      <c r="B152" s="266"/>
      <c r="C152" s="266"/>
      <c r="D152" s="267"/>
      <c r="E152" s="267"/>
      <c r="F152" s="267"/>
      <c r="G152" s="267"/>
      <c r="H152" s="267"/>
      <c r="I152" s="267"/>
    </row>
    <row r="153" spans="1:9" ht="15" customHeight="1" x14ac:dyDescent="0.15">
      <c r="A153" s="154"/>
      <c r="B153" s="180"/>
      <c r="C153" s="181"/>
      <c r="D153" s="182"/>
      <c r="E153" s="183"/>
      <c r="F153" s="268"/>
      <c r="G153" s="183"/>
      <c r="H153" s="183"/>
      <c r="I153" s="183"/>
    </row>
    <row r="154" spans="1:9" ht="15" customHeight="1" x14ac:dyDescent="0.15">
      <c r="A154" s="158" t="s">
        <v>370</v>
      </c>
      <c r="B154" s="133"/>
      <c r="C154" s="167"/>
      <c r="D154" s="161"/>
      <c r="E154" s="158"/>
      <c r="F154" s="269"/>
      <c r="G154" s="163"/>
      <c r="H154" s="163"/>
      <c r="I154" s="164">
        <f>SUM(I155:I159)</f>
        <v>166870</v>
      </c>
    </row>
    <row r="155" spans="1:9" ht="15" customHeight="1" x14ac:dyDescent="0.15">
      <c r="A155" s="158"/>
      <c r="B155" s="133" t="s">
        <v>371</v>
      </c>
      <c r="C155" s="167" t="s">
        <v>372</v>
      </c>
      <c r="D155" s="161"/>
      <c r="E155" s="158"/>
      <c r="F155" s="269"/>
      <c r="G155" s="163"/>
      <c r="H155" s="163"/>
      <c r="I155" s="157">
        <v>82530</v>
      </c>
    </row>
    <row r="156" spans="1:9" ht="15" customHeight="1" x14ac:dyDescent="0.15">
      <c r="A156" s="158"/>
      <c r="B156" s="133" t="s">
        <v>357</v>
      </c>
      <c r="C156" s="167" t="s">
        <v>372</v>
      </c>
      <c r="D156" s="161"/>
      <c r="E156" s="158"/>
      <c r="F156" s="269"/>
      <c r="G156" s="163"/>
      <c r="H156" s="163"/>
      <c r="I156" s="157">
        <v>22740</v>
      </c>
    </row>
    <row r="157" spans="1:9" ht="15" customHeight="1" x14ac:dyDescent="0.15">
      <c r="A157" s="158"/>
      <c r="B157" s="133" t="s">
        <v>358</v>
      </c>
      <c r="C157" s="167" t="s">
        <v>372</v>
      </c>
      <c r="D157" s="161"/>
      <c r="E157" s="158"/>
      <c r="F157" s="269"/>
      <c r="G157" s="163"/>
      <c r="H157" s="163"/>
      <c r="I157" s="157">
        <v>22740</v>
      </c>
    </row>
    <row r="158" spans="1:9" ht="15" customHeight="1" x14ac:dyDescent="0.15">
      <c r="A158" s="158"/>
      <c r="B158" s="133" t="s">
        <v>359</v>
      </c>
      <c r="C158" s="167" t="s">
        <v>372</v>
      </c>
      <c r="D158" s="161"/>
      <c r="E158" s="158"/>
      <c r="F158" s="269"/>
      <c r="G158" s="163"/>
      <c r="H158" s="163"/>
      <c r="I158" s="157">
        <v>22740</v>
      </c>
    </row>
    <row r="159" spans="1:9" ht="15" customHeight="1" x14ac:dyDescent="0.15">
      <c r="A159" s="158"/>
      <c r="B159" s="133" t="s">
        <v>373</v>
      </c>
      <c r="C159" s="167" t="s">
        <v>372</v>
      </c>
      <c r="D159" s="161"/>
      <c r="E159" s="158"/>
      <c r="F159" s="269"/>
      <c r="G159" s="163"/>
      <c r="H159" s="163"/>
      <c r="I159" s="157">
        <v>16120</v>
      </c>
    </row>
    <row r="160" spans="1:9" ht="15" customHeight="1" x14ac:dyDescent="0.15">
      <c r="A160" s="158"/>
      <c r="B160" s="171"/>
      <c r="C160" s="167"/>
      <c r="D160" s="161"/>
      <c r="E160" s="158"/>
      <c r="F160" s="269"/>
      <c r="G160" s="163"/>
      <c r="H160" s="163"/>
      <c r="I160" s="157"/>
    </row>
    <row r="161" spans="1:9" ht="15" hidden="1" customHeight="1" x14ac:dyDescent="0.15">
      <c r="A161" s="158"/>
      <c r="B161" s="159"/>
      <c r="C161" s="160"/>
      <c r="D161" s="161"/>
      <c r="E161" s="158"/>
      <c r="F161" s="269"/>
      <c r="G161" s="163"/>
      <c r="H161" s="163"/>
      <c r="I161" s="157"/>
    </row>
    <row r="162" spans="1:9" ht="15" hidden="1" customHeight="1" x14ac:dyDescent="0.15">
      <c r="A162" s="158" t="s">
        <v>284</v>
      </c>
      <c r="B162" s="159"/>
      <c r="C162" s="160"/>
      <c r="D162" s="161" t="s">
        <v>155</v>
      </c>
      <c r="E162" s="158"/>
      <c r="F162" s="269"/>
      <c r="G162" s="163"/>
      <c r="H162" s="163"/>
      <c r="I162" s="164">
        <f>SUM(I163:I168)</f>
        <v>0</v>
      </c>
    </row>
    <row r="163" spans="1:9" ht="15" hidden="1" customHeight="1" x14ac:dyDescent="0.15">
      <c r="A163" s="158"/>
      <c r="B163" s="133" t="s">
        <v>223</v>
      </c>
      <c r="C163" s="160" t="s">
        <v>279</v>
      </c>
      <c r="D163" s="161"/>
      <c r="E163" s="158" t="s">
        <v>221</v>
      </c>
      <c r="F163" s="269"/>
      <c r="G163" s="163" t="s">
        <v>221</v>
      </c>
      <c r="H163" s="163" t="s">
        <v>221</v>
      </c>
      <c r="I163" s="157"/>
    </row>
    <row r="164" spans="1:9" ht="15" hidden="1" customHeight="1" x14ac:dyDescent="0.15">
      <c r="A164" s="158"/>
      <c r="B164" s="171" t="s">
        <v>224</v>
      </c>
      <c r="C164" s="160" t="s">
        <v>279</v>
      </c>
      <c r="D164" s="161"/>
      <c r="E164" s="158" t="s">
        <v>221</v>
      </c>
      <c r="F164" s="269"/>
      <c r="G164" s="163" t="s">
        <v>221</v>
      </c>
      <c r="H164" s="163" t="s">
        <v>221</v>
      </c>
      <c r="I164" s="157"/>
    </row>
    <row r="165" spans="1:9" ht="15" hidden="1" customHeight="1" x14ac:dyDescent="0.15">
      <c r="A165" s="158"/>
      <c r="B165" s="171" t="s">
        <v>275</v>
      </c>
      <c r="C165" s="160" t="s">
        <v>279</v>
      </c>
      <c r="D165" s="161"/>
      <c r="E165" s="158" t="s">
        <v>221</v>
      </c>
      <c r="F165" s="269"/>
      <c r="G165" s="163" t="s">
        <v>221</v>
      </c>
      <c r="H165" s="163" t="s">
        <v>221</v>
      </c>
      <c r="I165" s="157"/>
    </row>
    <row r="166" spans="1:9" ht="15" hidden="1" customHeight="1" x14ac:dyDescent="0.15">
      <c r="A166" s="158"/>
      <c r="B166" s="171" t="s">
        <v>276</v>
      </c>
      <c r="C166" s="160" t="s">
        <v>279</v>
      </c>
      <c r="D166" s="161"/>
      <c r="E166" s="158" t="s">
        <v>221</v>
      </c>
      <c r="F166" s="269"/>
      <c r="G166" s="163" t="s">
        <v>221</v>
      </c>
      <c r="H166" s="163" t="s">
        <v>221</v>
      </c>
      <c r="I166" s="157"/>
    </row>
    <row r="167" spans="1:9" ht="15" hidden="1" customHeight="1" x14ac:dyDescent="0.15">
      <c r="A167" s="158"/>
      <c r="B167" s="171" t="s">
        <v>225</v>
      </c>
      <c r="C167" s="160" t="s">
        <v>279</v>
      </c>
      <c r="D167" s="161"/>
      <c r="E167" s="158" t="s">
        <v>221</v>
      </c>
      <c r="F167" s="269"/>
      <c r="G167" s="163" t="s">
        <v>221</v>
      </c>
      <c r="H167" s="163" t="s">
        <v>221</v>
      </c>
      <c r="I167" s="157"/>
    </row>
    <row r="168" spans="1:9" ht="15" hidden="1" customHeight="1" x14ac:dyDescent="0.15">
      <c r="A168" s="158"/>
      <c r="B168" s="171" t="s">
        <v>226</v>
      </c>
      <c r="C168" s="160" t="s">
        <v>279</v>
      </c>
      <c r="D168" s="161"/>
      <c r="E168" s="158" t="s">
        <v>221</v>
      </c>
      <c r="F168" s="269"/>
      <c r="G168" s="163" t="s">
        <v>221</v>
      </c>
      <c r="H168" s="163" t="s">
        <v>221</v>
      </c>
      <c r="I168" s="157"/>
    </row>
    <row r="169" spans="1:9" ht="15" customHeight="1" x14ac:dyDescent="0.15">
      <c r="A169" s="158" t="s">
        <v>285</v>
      </c>
      <c r="B169" s="159"/>
      <c r="C169" s="160"/>
      <c r="D169" s="161"/>
      <c r="E169" s="158"/>
      <c r="F169" s="269"/>
      <c r="G169" s="163"/>
      <c r="H169" s="163"/>
      <c r="I169" s="157"/>
    </row>
    <row r="170" spans="1:9" ht="15" customHeight="1" x14ac:dyDescent="0.15">
      <c r="A170" s="158"/>
      <c r="B170" s="159" t="s">
        <v>263</v>
      </c>
      <c r="C170" s="160"/>
      <c r="D170" s="161"/>
      <c r="E170" s="158"/>
      <c r="F170" s="269"/>
      <c r="G170" s="163"/>
      <c r="H170" s="163"/>
      <c r="I170" s="164">
        <f>SUM(I171:I175)</f>
        <v>40764920</v>
      </c>
    </row>
    <row r="171" spans="1:9" ht="15" customHeight="1" x14ac:dyDescent="0.15">
      <c r="A171" s="158"/>
      <c r="B171" s="133" t="s">
        <v>223</v>
      </c>
      <c r="C171" s="160" t="s">
        <v>264</v>
      </c>
      <c r="D171" s="161"/>
      <c r="E171" s="158" t="s">
        <v>221</v>
      </c>
      <c r="F171" s="269"/>
      <c r="G171" s="163" t="s">
        <v>221</v>
      </c>
      <c r="H171" s="163" t="s">
        <v>221</v>
      </c>
      <c r="I171" s="157">
        <v>30994010</v>
      </c>
    </row>
    <row r="172" spans="1:9" ht="15" customHeight="1" x14ac:dyDescent="0.15">
      <c r="A172" s="158"/>
      <c r="B172" s="133" t="s">
        <v>224</v>
      </c>
      <c r="C172" s="160" t="s">
        <v>264</v>
      </c>
      <c r="D172" s="161"/>
      <c r="E172" s="158" t="s">
        <v>221</v>
      </c>
      <c r="F172" s="269"/>
      <c r="G172" s="163" t="s">
        <v>221</v>
      </c>
      <c r="H172" s="163" t="s">
        <v>221</v>
      </c>
      <c r="I172" s="157">
        <v>1994532</v>
      </c>
    </row>
    <row r="173" spans="1:9" ht="15" customHeight="1" x14ac:dyDescent="0.15">
      <c r="A173" s="158"/>
      <c r="B173" s="133" t="s">
        <v>275</v>
      </c>
      <c r="C173" s="160" t="s">
        <v>264</v>
      </c>
      <c r="D173" s="161"/>
      <c r="E173" s="158" t="s">
        <v>221</v>
      </c>
      <c r="F173" s="269"/>
      <c r="G173" s="163" t="s">
        <v>221</v>
      </c>
      <c r="H173" s="163" t="s">
        <v>221</v>
      </c>
      <c r="I173" s="157">
        <v>3698972</v>
      </c>
    </row>
    <row r="174" spans="1:9" ht="15" customHeight="1" x14ac:dyDescent="0.15">
      <c r="A174" s="158"/>
      <c r="B174" s="133" t="s">
        <v>276</v>
      </c>
      <c r="C174" s="160" t="s">
        <v>264</v>
      </c>
      <c r="D174" s="161"/>
      <c r="E174" s="158" t="s">
        <v>221</v>
      </c>
      <c r="F174" s="269"/>
      <c r="G174" s="163" t="s">
        <v>221</v>
      </c>
      <c r="H174" s="163" t="s">
        <v>221</v>
      </c>
      <c r="I174" s="157">
        <v>2651110</v>
      </c>
    </row>
    <row r="175" spans="1:9" ht="15" customHeight="1" x14ac:dyDescent="0.15">
      <c r="A175" s="158"/>
      <c r="B175" s="133" t="s">
        <v>225</v>
      </c>
      <c r="C175" s="160" t="s">
        <v>264</v>
      </c>
      <c r="D175" s="161"/>
      <c r="E175" s="158" t="s">
        <v>221</v>
      </c>
      <c r="F175" s="269"/>
      <c r="G175" s="163" t="s">
        <v>221</v>
      </c>
      <c r="H175" s="163" t="s">
        <v>221</v>
      </c>
      <c r="I175" s="157">
        <v>1426296</v>
      </c>
    </row>
    <row r="176" spans="1:9" ht="15" customHeight="1" x14ac:dyDescent="0.15">
      <c r="A176" s="259" t="s">
        <v>286</v>
      </c>
      <c r="B176" s="259"/>
      <c r="C176" s="259"/>
      <c r="D176" s="259"/>
      <c r="E176" s="259"/>
      <c r="F176" s="259"/>
      <c r="G176" s="259"/>
      <c r="H176" s="259"/>
      <c r="I176" s="179">
        <f>SUM(I170,I154)</f>
        <v>40931790</v>
      </c>
    </row>
    <row r="177" spans="1:9" ht="15" customHeight="1" x14ac:dyDescent="0.15">
      <c r="A177" s="260" t="s">
        <v>287</v>
      </c>
      <c r="B177" s="260"/>
      <c r="C177" s="260"/>
      <c r="D177" s="260"/>
      <c r="E177" s="260"/>
      <c r="F177" s="260"/>
      <c r="G177" s="260"/>
      <c r="H177" s="260"/>
      <c r="I177" s="188">
        <f>SUM(I143,I176)</f>
        <v>66826786</v>
      </c>
    </row>
    <row r="178" spans="1:9" ht="15" customHeight="1" x14ac:dyDescent="0.15">
      <c r="A178" s="261" t="s">
        <v>288</v>
      </c>
      <c r="B178" s="261"/>
      <c r="C178" s="261"/>
      <c r="D178" s="261"/>
      <c r="E178" s="261"/>
      <c r="F178" s="261"/>
      <c r="G178" s="261"/>
      <c r="H178" s="261"/>
      <c r="I178" s="230">
        <f>SUM(I110-I177)</f>
        <v>1069135821</v>
      </c>
    </row>
    <row r="179" spans="1:9" ht="15" customHeight="1" x14ac:dyDescent="0.15">
      <c r="A179" s="214"/>
      <c r="B179" s="214"/>
      <c r="C179" s="214"/>
      <c r="D179" s="214"/>
      <c r="E179" s="214"/>
      <c r="F179" s="214"/>
      <c r="G179" s="214"/>
      <c r="H179" s="214"/>
      <c r="I179" s="215"/>
    </row>
    <row r="180" spans="1:9" ht="15" customHeight="1" x14ac:dyDescent="0.15">
      <c r="A180" s="214"/>
      <c r="B180" s="214"/>
      <c r="C180" s="214"/>
      <c r="D180" s="214"/>
      <c r="E180" s="214"/>
      <c r="F180" s="214"/>
      <c r="G180" s="214"/>
      <c r="H180" s="214"/>
      <c r="I180" s="215"/>
    </row>
    <row r="181" spans="1:9" ht="57" customHeight="1" x14ac:dyDescent="0.15">
      <c r="A181" s="214"/>
      <c r="B181" s="214"/>
      <c r="C181" s="214"/>
      <c r="D181" s="214"/>
      <c r="E181" s="214"/>
      <c r="F181" s="214"/>
      <c r="G181" s="214"/>
      <c r="H181" s="214"/>
      <c r="I181" s="215"/>
    </row>
    <row r="182" spans="1:9" ht="110.25" customHeight="1" x14ac:dyDescent="0.15"/>
    <row r="183" spans="1:9" ht="23.25" x14ac:dyDescent="0.15">
      <c r="A183" s="193" t="s">
        <v>336</v>
      </c>
    </row>
    <row r="185" spans="1:9" x14ac:dyDescent="0.15">
      <c r="A185" s="148"/>
      <c r="B185" s="148"/>
      <c r="D185" s="148"/>
      <c r="E185" s="148"/>
      <c r="F185" s="148"/>
      <c r="G185" s="148"/>
      <c r="H185" s="148"/>
      <c r="I185" s="148"/>
    </row>
  </sheetData>
  <mergeCells count="38">
    <mergeCell ref="B24:H24"/>
    <mergeCell ref="A2:I2"/>
    <mergeCell ref="A3:I3"/>
    <mergeCell ref="B6:D6"/>
    <mergeCell ref="A7:I7"/>
    <mergeCell ref="A8:I8"/>
    <mergeCell ref="A78:I78"/>
    <mergeCell ref="A39:I39"/>
    <mergeCell ref="A40:I40"/>
    <mergeCell ref="B43:D43"/>
    <mergeCell ref="A50:H50"/>
    <mergeCell ref="A51:I51"/>
    <mergeCell ref="A52:I52"/>
    <mergeCell ref="F53:F60"/>
    <mergeCell ref="A61:H61"/>
    <mergeCell ref="A62:I62"/>
    <mergeCell ref="F64:F74"/>
    <mergeCell ref="A77:I77"/>
    <mergeCell ref="A147:I147"/>
    <mergeCell ref="B81:D81"/>
    <mergeCell ref="F84:F90"/>
    <mergeCell ref="A108:H108"/>
    <mergeCell ref="A109:H109"/>
    <mergeCell ref="A110:H110"/>
    <mergeCell ref="A113:I113"/>
    <mergeCell ref="A114:I114"/>
    <mergeCell ref="B117:D117"/>
    <mergeCell ref="A118:I118"/>
    <mergeCell ref="A119:I119"/>
    <mergeCell ref="F120:F142"/>
    <mergeCell ref="A143:H143"/>
    <mergeCell ref="A176:H176"/>
    <mergeCell ref="A177:H177"/>
    <mergeCell ref="A178:H178"/>
    <mergeCell ref="A148:I148"/>
    <mergeCell ref="B151:D151"/>
    <mergeCell ref="A152:I152"/>
    <mergeCell ref="F153:F175"/>
  </mergeCells>
  <phoneticPr fontId="6"/>
  <pageMargins left="0.70866141732283472" right="0.70866141732283472" top="0.74803149606299213" bottom="0.74803149606299213" header="0.31496062992125984" footer="0.31496062992125984"/>
  <pageSetup paperSize="9" scale="85" orientation="landscape" r:id="rId1"/>
  <rowBreaks count="4" manualBreakCount="4">
    <brk id="38" max="16383" man="1"/>
    <brk id="76" max="16383" man="1"/>
    <brk id="112" max="16383" man="1"/>
    <brk id="1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10"/>
  <sheetViews>
    <sheetView view="pageBreakPreview" zoomScaleNormal="100" zoomScaleSheetLayoutView="100" workbookViewId="0">
      <selection activeCell="C107" sqref="C107"/>
    </sheetView>
  </sheetViews>
  <sheetFormatPr defaultColWidth="9" defaultRowHeight="17.100000000000001" customHeight="1" x14ac:dyDescent="0.15"/>
  <cols>
    <col min="1" max="1" width="6" style="31" customWidth="1"/>
    <col min="2" max="2" width="0.875" style="31" customWidth="1"/>
    <col min="3" max="3" width="22.375" style="31" customWidth="1"/>
    <col min="4" max="6" width="22.625" style="28" customWidth="1"/>
    <col min="7" max="16384" width="9" style="28"/>
  </cols>
  <sheetData>
    <row r="1" spans="1:6" ht="27.6" customHeight="1" x14ac:dyDescent="0.15">
      <c r="D1" s="4" t="s">
        <v>414</v>
      </c>
      <c r="F1" s="23" t="s">
        <v>75</v>
      </c>
    </row>
    <row r="2" spans="1:6" ht="15.6" customHeight="1" thickBot="1" x14ac:dyDescent="0.2">
      <c r="C2" s="32"/>
      <c r="D2" s="23" t="s">
        <v>415</v>
      </c>
      <c r="E2" s="7"/>
      <c r="F2" s="23" t="s">
        <v>73</v>
      </c>
    </row>
    <row r="3" spans="1:6" ht="17.100000000000001" customHeight="1" thickBot="1" x14ac:dyDescent="0.2">
      <c r="A3" s="295"/>
      <c r="B3" s="296"/>
      <c r="C3" s="297"/>
      <c r="D3" s="277" t="s">
        <v>52</v>
      </c>
      <c r="E3" s="278"/>
      <c r="F3" s="279"/>
    </row>
    <row r="4" spans="1:6" ht="17.100000000000001" customHeight="1" x14ac:dyDescent="0.15">
      <c r="A4" s="298"/>
      <c r="B4" s="299"/>
      <c r="C4" s="300"/>
      <c r="D4" s="56" t="s">
        <v>416</v>
      </c>
      <c r="E4" s="56" t="s">
        <v>406</v>
      </c>
      <c r="F4" s="57" t="s">
        <v>0</v>
      </c>
    </row>
    <row r="5" spans="1:6" ht="17.100000000000001" customHeight="1" x14ac:dyDescent="0.15">
      <c r="A5" s="288" t="s">
        <v>30</v>
      </c>
      <c r="B5" s="286" t="s">
        <v>23</v>
      </c>
      <c r="C5" s="287"/>
      <c r="D5" s="122">
        <f>D6+D9+D10+D12+D11</f>
        <v>328511814</v>
      </c>
      <c r="E5" s="122">
        <f>E6+E9+E10+E12+E11</f>
        <v>320368696</v>
      </c>
      <c r="F5" s="122">
        <f>D5-E5</f>
        <v>8143118</v>
      </c>
    </row>
    <row r="6" spans="1:6" ht="17.100000000000001" customHeight="1" x14ac:dyDescent="0.15">
      <c r="A6" s="289"/>
      <c r="B6" s="33"/>
      <c r="C6" s="34" t="s">
        <v>25</v>
      </c>
      <c r="D6" s="53">
        <f>SUM(D7:D8)</f>
        <v>233016840</v>
      </c>
      <c r="E6" s="53">
        <v>224346930</v>
      </c>
      <c r="F6" s="53">
        <f>D6-E6</f>
        <v>8669910</v>
      </c>
    </row>
    <row r="7" spans="1:6" ht="17.100000000000001" customHeight="1" x14ac:dyDescent="0.15">
      <c r="A7" s="289"/>
      <c r="B7" s="33"/>
      <c r="C7" s="34" t="s">
        <v>61</v>
      </c>
      <c r="D7" s="229">
        <v>163016840</v>
      </c>
      <c r="E7" s="53">
        <v>154346930</v>
      </c>
      <c r="F7" s="53">
        <f t="shared" ref="F7:F8" si="0">D7-E7</f>
        <v>8669910</v>
      </c>
    </row>
    <row r="8" spans="1:6" ht="17.100000000000001" customHeight="1" x14ac:dyDescent="0.15">
      <c r="A8" s="289"/>
      <c r="B8" s="33"/>
      <c r="C8" s="34" t="s">
        <v>62</v>
      </c>
      <c r="D8" s="229">
        <v>70000000</v>
      </c>
      <c r="E8" s="53">
        <v>70000000</v>
      </c>
      <c r="F8" s="53">
        <f t="shared" si="0"/>
        <v>0</v>
      </c>
    </row>
    <row r="9" spans="1:6" ht="17.100000000000001" customHeight="1" x14ac:dyDescent="0.15">
      <c r="A9" s="289"/>
      <c r="B9" s="33"/>
      <c r="C9" s="34" t="s">
        <v>60</v>
      </c>
      <c r="D9" s="53">
        <v>95198864</v>
      </c>
      <c r="E9" s="53">
        <v>94572365</v>
      </c>
      <c r="F9" s="53">
        <f>D9-E9</f>
        <v>626499</v>
      </c>
    </row>
    <row r="10" spans="1:6" ht="17.100000000000001" customHeight="1" x14ac:dyDescent="0.15">
      <c r="A10" s="289"/>
      <c r="B10" s="33"/>
      <c r="C10" s="35" t="s">
        <v>337</v>
      </c>
      <c r="D10" s="53">
        <v>0</v>
      </c>
      <c r="E10" s="53">
        <v>700000</v>
      </c>
      <c r="F10" s="53">
        <f>D10-E10</f>
        <v>-700000</v>
      </c>
    </row>
    <row r="11" spans="1:6" ht="17.100000000000001" customHeight="1" x14ac:dyDescent="0.15">
      <c r="A11" s="289"/>
      <c r="B11" s="33"/>
      <c r="C11" s="35" t="s">
        <v>408</v>
      </c>
      <c r="D11" s="53">
        <v>50000</v>
      </c>
      <c r="E11" s="53">
        <v>118660</v>
      </c>
      <c r="F11" s="53">
        <f>D11-E11</f>
        <v>-68660</v>
      </c>
    </row>
    <row r="12" spans="1:6" ht="17.100000000000001" customHeight="1" x14ac:dyDescent="0.15">
      <c r="A12" s="289"/>
      <c r="B12" s="33"/>
      <c r="C12" s="34" t="s">
        <v>374</v>
      </c>
      <c r="D12" s="53">
        <v>246110</v>
      </c>
      <c r="E12" s="53">
        <v>630741</v>
      </c>
      <c r="F12" s="53">
        <f>D12-E12</f>
        <v>-384631</v>
      </c>
    </row>
    <row r="13" spans="1:6" ht="17.100000000000001" customHeight="1" x14ac:dyDescent="0.15">
      <c r="A13" s="289"/>
      <c r="B13" s="286" t="s">
        <v>26</v>
      </c>
      <c r="C13" s="287"/>
      <c r="D13" s="122">
        <f>D14+D17</f>
        <v>807450793</v>
      </c>
      <c r="E13" s="122">
        <f>E14+E17</f>
        <v>836986056</v>
      </c>
      <c r="F13" s="122">
        <f t="shared" ref="F13:F33" si="1">D13-E13</f>
        <v>-29535263</v>
      </c>
    </row>
    <row r="14" spans="1:6" ht="17.100000000000001" customHeight="1" x14ac:dyDescent="0.15">
      <c r="A14" s="289"/>
      <c r="B14" s="284" t="s">
        <v>19</v>
      </c>
      <c r="C14" s="285"/>
      <c r="D14" s="231">
        <f>D15+D16</f>
        <v>713551981</v>
      </c>
      <c r="E14" s="231">
        <f>E15+E16</f>
        <v>742646477</v>
      </c>
      <c r="F14" s="231">
        <f t="shared" si="1"/>
        <v>-29094496</v>
      </c>
    </row>
    <row r="15" spans="1:6" ht="17.100000000000001" customHeight="1" x14ac:dyDescent="0.15">
      <c r="A15" s="289"/>
      <c r="B15" s="33"/>
      <c r="C15" s="34" t="s">
        <v>20</v>
      </c>
      <c r="D15" s="53">
        <v>170075430</v>
      </c>
      <c r="E15" s="53">
        <v>170075430</v>
      </c>
      <c r="F15" s="53">
        <f t="shared" si="1"/>
        <v>0</v>
      </c>
    </row>
    <row r="16" spans="1:6" ht="17.100000000000001" customHeight="1" x14ac:dyDescent="0.15">
      <c r="A16" s="289"/>
      <c r="B16" s="33"/>
      <c r="C16" s="34" t="s">
        <v>21</v>
      </c>
      <c r="D16" s="53">
        <v>543476551</v>
      </c>
      <c r="E16" s="53">
        <v>572571047</v>
      </c>
      <c r="F16" s="53">
        <f t="shared" si="1"/>
        <v>-29094496</v>
      </c>
    </row>
    <row r="17" spans="1:6" ht="17.100000000000001" customHeight="1" x14ac:dyDescent="0.15">
      <c r="A17" s="289"/>
      <c r="B17" s="282" t="s">
        <v>22</v>
      </c>
      <c r="C17" s="283"/>
      <c r="D17" s="231">
        <f>SUM(D18:D27)</f>
        <v>93898812</v>
      </c>
      <c r="E17" s="231">
        <f>SUM(E18:E27)</f>
        <v>94339579</v>
      </c>
      <c r="F17" s="231">
        <f t="shared" si="1"/>
        <v>-440767</v>
      </c>
    </row>
    <row r="18" spans="1:6" ht="17.100000000000001" customHeight="1" x14ac:dyDescent="0.15">
      <c r="A18" s="289"/>
      <c r="B18" s="33"/>
      <c r="C18" s="34" t="s">
        <v>21</v>
      </c>
      <c r="D18" s="53">
        <v>4579821</v>
      </c>
      <c r="E18" s="53">
        <v>4971796</v>
      </c>
      <c r="F18" s="53">
        <f t="shared" si="1"/>
        <v>-391975</v>
      </c>
    </row>
    <row r="19" spans="1:6" ht="17.100000000000001" customHeight="1" x14ac:dyDescent="0.15">
      <c r="A19" s="289"/>
      <c r="B19" s="33"/>
      <c r="C19" s="34" t="s">
        <v>27</v>
      </c>
      <c r="D19" s="53">
        <v>1139836</v>
      </c>
      <c r="E19" s="53">
        <v>1643450</v>
      </c>
      <c r="F19" s="53">
        <f t="shared" si="1"/>
        <v>-503614</v>
      </c>
    </row>
    <row r="20" spans="1:6" ht="17.100000000000001" customHeight="1" x14ac:dyDescent="0.15">
      <c r="A20" s="289"/>
      <c r="B20" s="33"/>
      <c r="C20" s="34" t="s">
        <v>28</v>
      </c>
      <c r="D20" s="53">
        <v>248614</v>
      </c>
      <c r="E20" s="53">
        <v>595141</v>
      </c>
      <c r="F20" s="53">
        <f t="shared" si="1"/>
        <v>-346527</v>
      </c>
    </row>
    <row r="21" spans="1:6" ht="17.100000000000001" customHeight="1" x14ac:dyDescent="0.15">
      <c r="A21" s="289"/>
      <c r="B21" s="33"/>
      <c r="C21" s="34" t="s">
        <v>29</v>
      </c>
      <c r="D21" s="53">
        <v>19612260</v>
      </c>
      <c r="E21" s="53">
        <v>17372463</v>
      </c>
      <c r="F21" s="53">
        <f t="shared" si="1"/>
        <v>2239797</v>
      </c>
    </row>
    <row r="22" spans="1:6" ht="17.100000000000001" customHeight="1" x14ac:dyDescent="0.15">
      <c r="A22" s="289"/>
      <c r="B22" s="33"/>
      <c r="C22" s="35" t="s">
        <v>49</v>
      </c>
      <c r="D22" s="53">
        <v>666281</v>
      </c>
      <c r="E22" s="53">
        <v>373395</v>
      </c>
      <c r="F22" s="53">
        <f>D22-E22</f>
        <v>292886</v>
      </c>
    </row>
    <row r="23" spans="1:6" ht="17.100000000000001" customHeight="1" x14ac:dyDescent="0.15">
      <c r="A23" s="289"/>
      <c r="B23" s="33"/>
      <c r="C23" s="95" t="s">
        <v>198</v>
      </c>
      <c r="D23" s="53">
        <v>2002440</v>
      </c>
      <c r="E23" s="53">
        <v>4004880</v>
      </c>
      <c r="F23" s="53">
        <f>D23-E23</f>
        <v>-2002440</v>
      </c>
    </row>
    <row r="24" spans="1:6" ht="17.100000000000001" customHeight="1" x14ac:dyDescent="0.15">
      <c r="A24" s="289"/>
      <c r="B24" s="33"/>
      <c r="C24" s="36" t="s">
        <v>66</v>
      </c>
      <c r="D24" s="53">
        <v>24000000</v>
      </c>
      <c r="E24" s="53">
        <v>24000000</v>
      </c>
      <c r="F24" s="58">
        <f>D24-E24</f>
        <v>0</v>
      </c>
    </row>
    <row r="25" spans="1:6" ht="17.100000000000001" customHeight="1" x14ac:dyDescent="0.15">
      <c r="A25" s="289"/>
      <c r="B25" s="33"/>
      <c r="C25" s="34" t="s">
        <v>196</v>
      </c>
      <c r="D25" s="53">
        <v>40764920</v>
      </c>
      <c r="E25" s="53">
        <v>40938444</v>
      </c>
      <c r="F25" s="53">
        <f>D25-E25</f>
        <v>-173524</v>
      </c>
    </row>
    <row r="26" spans="1:6" ht="17.100000000000001" customHeight="1" x14ac:dyDescent="0.15">
      <c r="A26" s="289"/>
      <c r="B26" s="33"/>
      <c r="C26" s="34" t="s">
        <v>63</v>
      </c>
      <c r="D26" s="53">
        <v>878640</v>
      </c>
      <c r="E26" s="53">
        <v>434010</v>
      </c>
      <c r="F26" s="53">
        <f t="shared" si="1"/>
        <v>444630</v>
      </c>
    </row>
    <row r="27" spans="1:6" ht="17.100000000000001" customHeight="1" thickBot="1" x14ac:dyDescent="0.2">
      <c r="A27" s="289"/>
      <c r="B27" s="37"/>
      <c r="C27" s="36" t="s">
        <v>77</v>
      </c>
      <c r="D27" s="53">
        <v>6000</v>
      </c>
      <c r="E27" s="53">
        <v>6000</v>
      </c>
      <c r="F27" s="58">
        <f t="shared" si="1"/>
        <v>0</v>
      </c>
    </row>
    <row r="28" spans="1:6" ht="17.100000000000001" customHeight="1" thickBot="1" x14ac:dyDescent="0.2">
      <c r="A28" s="290"/>
      <c r="B28" s="280" t="s">
        <v>31</v>
      </c>
      <c r="C28" s="281"/>
      <c r="D28" s="103">
        <f>D5+D13</f>
        <v>1135962607</v>
      </c>
      <c r="E28" s="103">
        <f>E5+E13</f>
        <v>1157354752</v>
      </c>
      <c r="F28" s="103">
        <f t="shared" si="1"/>
        <v>-21392145</v>
      </c>
    </row>
    <row r="29" spans="1:6" ht="17.100000000000001" customHeight="1" x14ac:dyDescent="0.15">
      <c r="A29" s="288" t="s">
        <v>34</v>
      </c>
      <c r="B29" s="291" t="s">
        <v>24</v>
      </c>
      <c r="C29" s="292"/>
      <c r="D29" s="125">
        <f>SUM(D30:D33)</f>
        <v>25894996</v>
      </c>
      <c r="E29" s="125">
        <f>SUM(E30:E33)</f>
        <v>34021556</v>
      </c>
      <c r="F29" s="125">
        <f t="shared" si="1"/>
        <v>-8126560</v>
      </c>
    </row>
    <row r="30" spans="1:6" ht="17.100000000000001" customHeight="1" x14ac:dyDescent="0.15">
      <c r="A30" s="289"/>
      <c r="B30" s="33"/>
      <c r="C30" s="34" t="s">
        <v>64</v>
      </c>
      <c r="D30" s="53">
        <v>16520604</v>
      </c>
      <c r="E30" s="53">
        <v>23316225</v>
      </c>
      <c r="F30" s="53">
        <f t="shared" si="1"/>
        <v>-6795621</v>
      </c>
    </row>
    <row r="31" spans="1:6" ht="17.100000000000001" customHeight="1" x14ac:dyDescent="0.15">
      <c r="A31" s="289"/>
      <c r="B31" s="33"/>
      <c r="C31" s="42" t="s">
        <v>199</v>
      </c>
      <c r="D31" s="53">
        <v>2002440</v>
      </c>
      <c r="E31" s="53">
        <v>2002440</v>
      </c>
      <c r="F31" s="53">
        <f>D31-E31</f>
        <v>0</v>
      </c>
    </row>
    <row r="32" spans="1:6" ht="17.100000000000001" customHeight="1" x14ac:dyDescent="0.15">
      <c r="A32" s="289"/>
      <c r="B32" s="33"/>
      <c r="C32" s="34" t="s">
        <v>65</v>
      </c>
      <c r="D32" s="53">
        <v>7371952</v>
      </c>
      <c r="E32" s="53">
        <v>8702889</v>
      </c>
      <c r="F32" s="53">
        <f t="shared" ref="F32" si="2">D32-E32</f>
        <v>-1330937</v>
      </c>
    </row>
    <row r="33" spans="1:6" ht="17.100000000000001" customHeight="1" x14ac:dyDescent="0.15">
      <c r="A33" s="289"/>
      <c r="B33" s="33"/>
      <c r="C33" s="34" t="s">
        <v>409</v>
      </c>
      <c r="D33" s="53">
        <v>0</v>
      </c>
      <c r="E33" s="53">
        <v>2</v>
      </c>
      <c r="F33" s="53">
        <f t="shared" si="1"/>
        <v>-2</v>
      </c>
    </row>
    <row r="34" spans="1:6" ht="17.100000000000001" customHeight="1" x14ac:dyDescent="0.15">
      <c r="A34" s="289"/>
      <c r="B34" s="286" t="s">
        <v>32</v>
      </c>
      <c r="C34" s="287"/>
      <c r="D34" s="122">
        <f>D35+D36</f>
        <v>40931790</v>
      </c>
      <c r="E34" s="122">
        <f>SUM(E35:E36)</f>
        <v>43107754</v>
      </c>
      <c r="F34" s="122">
        <f>D34-E34</f>
        <v>-2175964</v>
      </c>
    </row>
    <row r="35" spans="1:6" ht="17.100000000000001" customHeight="1" x14ac:dyDescent="0.15">
      <c r="A35" s="289"/>
      <c r="B35" s="37"/>
      <c r="C35" s="36" t="s">
        <v>200</v>
      </c>
      <c r="D35" s="53">
        <v>166870</v>
      </c>
      <c r="E35" s="53">
        <v>2169310</v>
      </c>
      <c r="F35" s="53">
        <f t="shared" ref="F35:F45" si="3">D35-E35</f>
        <v>-2002440</v>
      </c>
    </row>
    <row r="36" spans="1:6" ht="17.100000000000001" customHeight="1" thickBot="1" x14ac:dyDescent="0.2">
      <c r="A36" s="289"/>
      <c r="B36" s="38"/>
      <c r="C36" s="39" t="s">
        <v>33</v>
      </c>
      <c r="D36" s="53">
        <v>40764920</v>
      </c>
      <c r="E36" s="53">
        <v>40938444</v>
      </c>
      <c r="F36" s="58">
        <f t="shared" si="3"/>
        <v>-173524</v>
      </c>
    </row>
    <row r="37" spans="1:6" ht="17.100000000000001" customHeight="1" thickBot="1" x14ac:dyDescent="0.2">
      <c r="A37" s="290"/>
      <c r="B37" s="293" t="s">
        <v>3</v>
      </c>
      <c r="C37" s="294"/>
      <c r="D37" s="104">
        <f>D29+D34</f>
        <v>66826786</v>
      </c>
      <c r="E37" s="104">
        <f>E29+E34</f>
        <v>77129310</v>
      </c>
      <c r="F37" s="103">
        <f t="shared" si="3"/>
        <v>-10302524</v>
      </c>
    </row>
    <row r="38" spans="1:6" ht="17.100000000000001" customHeight="1" x14ac:dyDescent="0.15">
      <c r="A38" s="289" t="s">
        <v>38</v>
      </c>
      <c r="B38" s="307" t="s">
        <v>35</v>
      </c>
      <c r="C38" s="308"/>
      <c r="D38" s="124">
        <f>D39+D40</f>
        <v>182341399</v>
      </c>
      <c r="E38" s="124">
        <f>E39+E40</f>
        <v>182341399</v>
      </c>
      <c r="F38" s="125">
        <f t="shared" si="3"/>
        <v>0</v>
      </c>
    </row>
    <row r="39" spans="1:6" ht="17.100000000000001" customHeight="1" x14ac:dyDescent="0.15">
      <c r="A39" s="289"/>
      <c r="B39" s="30"/>
      <c r="C39" s="40" t="s">
        <v>67</v>
      </c>
      <c r="D39" s="53">
        <v>153453000</v>
      </c>
      <c r="E39" s="53">
        <v>153453000</v>
      </c>
      <c r="F39" s="53">
        <f t="shared" si="3"/>
        <v>0</v>
      </c>
    </row>
    <row r="40" spans="1:6" ht="17.100000000000001" customHeight="1" x14ac:dyDescent="0.15">
      <c r="A40" s="289"/>
      <c r="B40" s="30"/>
      <c r="C40" s="40" t="s">
        <v>68</v>
      </c>
      <c r="D40" s="53">
        <v>28888399</v>
      </c>
      <c r="E40" s="53">
        <v>28888399</v>
      </c>
      <c r="F40" s="53">
        <f t="shared" si="3"/>
        <v>0</v>
      </c>
    </row>
    <row r="41" spans="1:6" ht="17.100000000000001" customHeight="1" x14ac:dyDescent="0.15">
      <c r="A41" s="289"/>
      <c r="B41" s="305" t="s">
        <v>76</v>
      </c>
      <c r="C41" s="306"/>
      <c r="D41" s="122">
        <v>248495285</v>
      </c>
      <c r="E41" s="122">
        <v>261803594</v>
      </c>
      <c r="F41" s="122">
        <f>D41-E41</f>
        <v>-13308309</v>
      </c>
    </row>
    <row r="42" spans="1:6" ht="17.100000000000001" customHeight="1" x14ac:dyDescent="0.15">
      <c r="A42" s="289"/>
      <c r="B42" s="33"/>
      <c r="C42" s="41"/>
      <c r="D42" s="55" t="s">
        <v>201</v>
      </c>
      <c r="E42" s="55" t="s">
        <v>201</v>
      </c>
      <c r="F42" s="54"/>
    </row>
    <row r="43" spans="1:6" ht="17.100000000000001" customHeight="1" x14ac:dyDescent="0.15">
      <c r="A43" s="289"/>
      <c r="B43" s="309" t="s">
        <v>36</v>
      </c>
      <c r="C43" s="310"/>
      <c r="D43" s="123">
        <f>SUM(D44:D45)</f>
        <v>24000000</v>
      </c>
      <c r="E43" s="123">
        <f>SUM(E44:E45)</f>
        <v>24000000</v>
      </c>
      <c r="F43" s="122">
        <f t="shared" si="3"/>
        <v>0</v>
      </c>
    </row>
    <row r="44" spans="1:6" ht="17.100000000000001" customHeight="1" x14ac:dyDescent="0.15">
      <c r="A44" s="289"/>
      <c r="B44" s="33"/>
      <c r="C44" s="34" t="s">
        <v>69</v>
      </c>
      <c r="D44" s="53">
        <v>24000000</v>
      </c>
      <c r="E44" s="53">
        <v>24000000</v>
      </c>
      <c r="F44" s="53">
        <f t="shared" ref="F44" si="4">D44-E44</f>
        <v>0</v>
      </c>
    </row>
    <row r="45" spans="1:6" ht="17.100000000000001" customHeight="1" x14ac:dyDescent="0.15">
      <c r="A45" s="289"/>
      <c r="B45" s="33"/>
      <c r="C45" s="34" t="s">
        <v>70</v>
      </c>
      <c r="D45" s="53">
        <v>0</v>
      </c>
      <c r="E45" s="53">
        <v>0</v>
      </c>
      <c r="F45" s="53">
        <f t="shared" si="3"/>
        <v>0</v>
      </c>
    </row>
    <row r="46" spans="1:6" ht="17.100000000000001" customHeight="1" x14ac:dyDescent="0.15">
      <c r="A46" s="289"/>
      <c r="B46" s="311" t="s">
        <v>6</v>
      </c>
      <c r="C46" s="312"/>
      <c r="D46" s="130">
        <v>614299137</v>
      </c>
      <c r="E46" s="130">
        <v>612080449</v>
      </c>
      <c r="F46" s="130">
        <f>D46-E46</f>
        <v>2218688</v>
      </c>
    </row>
    <row r="47" spans="1:6" ht="17.100000000000001" customHeight="1" thickBot="1" x14ac:dyDescent="0.2">
      <c r="A47" s="289"/>
      <c r="B47" s="121"/>
      <c r="C47" s="120" t="s">
        <v>37</v>
      </c>
      <c r="D47" s="225">
        <v>2218688</v>
      </c>
      <c r="E47" s="225">
        <v>-15625980</v>
      </c>
      <c r="F47" s="225">
        <f>D47-E47</f>
        <v>17844668</v>
      </c>
    </row>
    <row r="48" spans="1:6" ht="17.100000000000001" customHeight="1" thickBot="1" x14ac:dyDescent="0.2">
      <c r="A48" s="290"/>
      <c r="B48" s="303" t="s">
        <v>31</v>
      </c>
      <c r="C48" s="304"/>
      <c r="D48" s="102">
        <f>D38+D41+D43+D46</f>
        <v>1069135821</v>
      </c>
      <c r="E48" s="102">
        <f>E38+E41+E43+E46</f>
        <v>1080225442</v>
      </c>
      <c r="F48" s="103">
        <f>D48-E48</f>
        <v>-11089621</v>
      </c>
    </row>
    <row r="49" spans="1:6" ht="17.100000000000001" customHeight="1" thickBot="1" x14ac:dyDescent="0.2">
      <c r="A49" s="301" t="s">
        <v>50</v>
      </c>
      <c r="B49" s="302"/>
      <c r="C49" s="302"/>
      <c r="D49" s="105">
        <f>D37+D48</f>
        <v>1135962607</v>
      </c>
      <c r="E49" s="105">
        <f>E37+E48</f>
        <v>1157354752</v>
      </c>
      <c r="F49" s="106">
        <f>D49-E49</f>
        <v>-21392145</v>
      </c>
    </row>
    <row r="50" spans="1:6" ht="17.100000000000001" customHeight="1" x14ac:dyDescent="0.15">
      <c r="D50" s="43"/>
      <c r="E50" s="44"/>
      <c r="F50" s="16" t="s">
        <v>202</v>
      </c>
    </row>
    <row r="106" spans="3:9" ht="17.100000000000001" customHeight="1" x14ac:dyDescent="0.15">
      <c r="I106" s="253">
        <f>I107</f>
        <v>6000</v>
      </c>
    </row>
    <row r="107" spans="3:9" ht="17.100000000000001" customHeight="1" x14ac:dyDescent="0.15">
      <c r="C107" s="257" t="s">
        <v>433</v>
      </c>
      <c r="I107" s="28">
        <v>6000</v>
      </c>
    </row>
    <row r="210" spans="1:6" s="27" customFormat="1" ht="17.100000000000001" customHeight="1" x14ac:dyDescent="0.15">
      <c r="A210" s="31"/>
      <c r="B210" s="31"/>
      <c r="C210" s="31"/>
      <c r="D210" s="28"/>
      <c r="E210" s="28"/>
      <c r="F210" s="28"/>
    </row>
  </sheetData>
  <mergeCells count="19">
    <mergeCell ref="A49:C49"/>
    <mergeCell ref="B48:C48"/>
    <mergeCell ref="B41:C41"/>
    <mergeCell ref="A38:A48"/>
    <mergeCell ref="B38:C38"/>
    <mergeCell ref="B43:C43"/>
    <mergeCell ref="B46:C46"/>
    <mergeCell ref="B34:C34"/>
    <mergeCell ref="A29:A37"/>
    <mergeCell ref="B29:C29"/>
    <mergeCell ref="B37:C37"/>
    <mergeCell ref="A3:C4"/>
    <mergeCell ref="A5:A28"/>
    <mergeCell ref="D3:F3"/>
    <mergeCell ref="B28:C28"/>
    <mergeCell ref="B17:C17"/>
    <mergeCell ref="B14:C14"/>
    <mergeCell ref="B13:C13"/>
    <mergeCell ref="B5:C5"/>
  </mergeCells>
  <phoneticPr fontId="6"/>
  <pageMargins left="0.78740157480314965" right="0.19685039370078741" top="0.59055118110236227" bottom="0.39370078740157483" header="0.51181102362204722" footer="0.51181102362204722"/>
  <pageSetup paperSize="9" scale="92"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107"/>
  <sheetViews>
    <sheetView view="pageBreakPreview" zoomScaleNormal="100" zoomScaleSheetLayoutView="100" workbookViewId="0">
      <selection activeCell="C107" sqref="C107"/>
    </sheetView>
  </sheetViews>
  <sheetFormatPr defaultColWidth="15.625" defaultRowHeight="14.1" customHeight="1" x14ac:dyDescent="0.15"/>
  <cols>
    <col min="1" max="1" width="4.5" style="1" customWidth="1"/>
    <col min="2" max="2" width="5.5" style="1" customWidth="1"/>
    <col min="3" max="3" width="26.875" style="1" customWidth="1"/>
    <col min="4" max="6" width="18.75" style="1" customWidth="1"/>
    <col min="7" max="17" width="12.625" style="1" customWidth="1"/>
    <col min="18" max="16384" width="15.625" style="1"/>
  </cols>
  <sheetData>
    <row r="1" spans="1:6" ht="22.15" customHeight="1" x14ac:dyDescent="0.15">
      <c r="D1" s="4" t="s">
        <v>121</v>
      </c>
      <c r="E1" s="4"/>
      <c r="F1" s="23" t="s">
        <v>72</v>
      </c>
    </row>
    <row r="2" spans="1:6" ht="19.149999999999999" customHeight="1" thickBot="1" x14ac:dyDescent="0.2">
      <c r="C2" s="316" t="s">
        <v>417</v>
      </c>
      <c r="D2" s="316"/>
      <c r="E2" s="316"/>
      <c r="F2" s="23" t="s">
        <v>73</v>
      </c>
    </row>
    <row r="3" spans="1:6" ht="19.899999999999999" customHeight="1" x14ac:dyDescent="0.15">
      <c r="A3" s="317" t="s">
        <v>54</v>
      </c>
      <c r="B3" s="320" t="s">
        <v>10</v>
      </c>
      <c r="C3" s="93" t="s">
        <v>7</v>
      </c>
      <c r="D3" s="96" t="s">
        <v>193</v>
      </c>
      <c r="E3" s="96" t="s">
        <v>194</v>
      </c>
      <c r="F3" s="97" t="s">
        <v>122</v>
      </c>
    </row>
    <row r="4" spans="1:6" ht="19.899999999999999" customHeight="1" x14ac:dyDescent="0.15">
      <c r="A4" s="318"/>
      <c r="B4" s="321"/>
      <c r="C4" s="2" t="s">
        <v>426</v>
      </c>
      <c r="D4" s="2">
        <v>702265000</v>
      </c>
      <c r="E4" s="2">
        <f>資金収支明細書!Z4</f>
        <v>643676799</v>
      </c>
      <c r="F4" s="26">
        <f t="shared" ref="F4:F37" si="0">D4-E4</f>
        <v>58588201</v>
      </c>
    </row>
    <row r="5" spans="1:6" ht="19.899999999999999" customHeight="1" x14ac:dyDescent="0.15">
      <c r="A5" s="318"/>
      <c r="B5" s="321"/>
      <c r="C5" s="2" t="s">
        <v>78</v>
      </c>
      <c r="D5" s="2">
        <v>10000</v>
      </c>
      <c r="E5" s="2">
        <f>資金収支明細書!Z5</f>
        <v>5000</v>
      </c>
      <c r="F5" s="26">
        <f t="shared" si="0"/>
        <v>5000</v>
      </c>
    </row>
    <row r="6" spans="1:6" ht="19.899999999999999" customHeight="1" x14ac:dyDescent="0.15">
      <c r="A6" s="318"/>
      <c r="B6" s="321"/>
      <c r="C6" s="2" t="s">
        <v>18</v>
      </c>
      <c r="D6" s="2">
        <v>6000</v>
      </c>
      <c r="E6" s="2">
        <f>資金収支明細書!Z6</f>
        <v>118259</v>
      </c>
      <c r="F6" s="26">
        <f t="shared" si="0"/>
        <v>-112259</v>
      </c>
    </row>
    <row r="7" spans="1:6" ht="19.899999999999999" customHeight="1" x14ac:dyDescent="0.15">
      <c r="A7" s="318"/>
      <c r="B7" s="321"/>
      <c r="C7" s="2" t="s">
        <v>59</v>
      </c>
      <c r="D7" s="2">
        <v>1011000</v>
      </c>
      <c r="E7" s="2">
        <f>資金収支明細書!Z7</f>
        <v>5604240</v>
      </c>
      <c r="F7" s="26">
        <f t="shared" si="0"/>
        <v>-4593240</v>
      </c>
    </row>
    <row r="8" spans="1:6" ht="19.899999999999999" customHeight="1" x14ac:dyDescent="0.15">
      <c r="A8" s="318"/>
      <c r="B8" s="322"/>
      <c r="C8" s="107" t="s">
        <v>123</v>
      </c>
      <c r="D8" s="108">
        <f>SUM(D4:D7)</f>
        <v>703292000</v>
      </c>
      <c r="E8" s="108">
        <f>SUM(E4:E7)</f>
        <v>649404298</v>
      </c>
      <c r="F8" s="109">
        <f t="shared" si="0"/>
        <v>53887702</v>
      </c>
    </row>
    <row r="9" spans="1:6" ht="19.899999999999999" customHeight="1" x14ac:dyDescent="0.15">
      <c r="A9" s="318"/>
      <c r="B9" s="314" t="s">
        <v>14</v>
      </c>
      <c r="C9" s="2" t="s">
        <v>11</v>
      </c>
      <c r="D9" s="2">
        <v>512950000</v>
      </c>
      <c r="E9" s="2">
        <f>資金収支明細書!Z9</f>
        <v>490033532</v>
      </c>
      <c r="F9" s="26">
        <f t="shared" si="0"/>
        <v>22916468</v>
      </c>
    </row>
    <row r="10" spans="1:6" ht="19.899999999999999" customHeight="1" x14ac:dyDescent="0.15">
      <c r="A10" s="318"/>
      <c r="B10" s="314"/>
      <c r="C10" s="2" t="s">
        <v>13</v>
      </c>
      <c r="D10" s="2">
        <v>116430000</v>
      </c>
      <c r="E10" s="2">
        <f>資金収支明細書!Z10</f>
        <v>103785760</v>
      </c>
      <c r="F10" s="26">
        <f t="shared" si="0"/>
        <v>12644240</v>
      </c>
    </row>
    <row r="11" spans="1:6" ht="19.899999999999999" customHeight="1" x14ac:dyDescent="0.15">
      <c r="A11" s="318"/>
      <c r="B11" s="314"/>
      <c r="C11" s="2" t="s">
        <v>400</v>
      </c>
      <c r="D11" s="2">
        <v>47460000</v>
      </c>
      <c r="E11" s="2">
        <f>資金収支明細書!Z11</f>
        <v>33156662</v>
      </c>
      <c r="F11" s="26">
        <f t="shared" si="0"/>
        <v>14303338</v>
      </c>
    </row>
    <row r="12" spans="1:6" ht="19.899999999999999" customHeight="1" x14ac:dyDescent="0.15">
      <c r="A12" s="318"/>
      <c r="B12" s="314"/>
      <c r="C12" s="2" t="s">
        <v>48</v>
      </c>
      <c r="D12" s="2">
        <v>210000</v>
      </c>
      <c r="E12" s="2">
        <v>0</v>
      </c>
      <c r="F12" s="26">
        <f t="shared" si="0"/>
        <v>210000</v>
      </c>
    </row>
    <row r="13" spans="1:6" ht="19.899999999999999" customHeight="1" x14ac:dyDescent="0.15">
      <c r="A13" s="318"/>
      <c r="B13" s="314"/>
      <c r="C13" s="2" t="s">
        <v>79</v>
      </c>
      <c r="D13" s="2">
        <v>320000</v>
      </c>
      <c r="E13" s="2">
        <v>0</v>
      </c>
      <c r="F13" s="26"/>
    </row>
    <row r="14" spans="1:6" ht="19.899999999999999" customHeight="1" x14ac:dyDescent="0.15">
      <c r="A14" s="318"/>
      <c r="B14" s="314"/>
      <c r="C14" s="2" t="s">
        <v>427</v>
      </c>
      <c r="D14" s="2">
        <v>1000000</v>
      </c>
      <c r="E14" s="2">
        <v>1000000</v>
      </c>
      <c r="F14" s="26">
        <f t="shared" si="0"/>
        <v>0</v>
      </c>
    </row>
    <row r="15" spans="1:6" ht="19.899999999999999" customHeight="1" x14ac:dyDescent="0.15">
      <c r="A15" s="318"/>
      <c r="B15" s="314"/>
      <c r="C15" s="107" t="s">
        <v>124</v>
      </c>
      <c r="D15" s="108">
        <f>SUM(D9:D14)</f>
        <v>678370000</v>
      </c>
      <c r="E15" s="108">
        <f>SUM(E9:E14)</f>
        <v>627975954</v>
      </c>
      <c r="F15" s="109">
        <f t="shared" si="0"/>
        <v>50394046</v>
      </c>
    </row>
    <row r="16" spans="1:6" ht="19.899999999999999" customHeight="1" thickBot="1" x14ac:dyDescent="0.2">
      <c r="A16" s="319"/>
      <c r="B16" s="315" t="s">
        <v>125</v>
      </c>
      <c r="C16" s="315"/>
      <c r="D16" s="110">
        <f>D8-D15</f>
        <v>24922000</v>
      </c>
      <c r="E16" s="110">
        <f>E8-E15</f>
        <v>21428344</v>
      </c>
      <c r="F16" s="111">
        <f t="shared" si="0"/>
        <v>3493656</v>
      </c>
    </row>
    <row r="17" spans="1:6" ht="19.899999999999999" customHeight="1" x14ac:dyDescent="0.15">
      <c r="A17" s="340" t="s">
        <v>71</v>
      </c>
      <c r="B17" s="330" t="s">
        <v>4</v>
      </c>
      <c r="C17" s="48" t="s">
        <v>41</v>
      </c>
      <c r="D17" s="29">
        <v>7800000</v>
      </c>
      <c r="E17" s="2">
        <f>資金収支明細書!Z16</f>
        <v>7863000</v>
      </c>
      <c r="F17" s="98">
        <f t="shared" si="0"/>
        <v>-63000</v>
      </c>
    </row>
    <row r="18" spans="1:6" ht="19.899999999999999" customHeight="1" x14ac:dyDescent="0.15">
      <c r="A18" s="341"/>
      <c r="B18" s="314"/>
      <c r="C18" s="46" t="s">
        <v>81</v>
      </c>
      <c r="D18" s="2">
        <v>0</v>
      </c>
      <c r="E18" s="2">
        <f>資金収支明細書!Z18</f>
        <v>300000</v>
      </c>
      <c r="F18" s="26">
        <f t="shared" si="0"/>
        <v>-300000</v>
      </c>
    </row>
    <row r="19" spans="1:6" ht="19.899999999999999" customHeight="1" x14ac:dyDescent="0.15">
      <c r="A19" s="341"/>
      <c r="B19" s="314"/>
      <c r="C19" s="107" t="s">
        <v>126</v>
      </c>
      <c r="D19" s="108">
        <f>SUM(D17:D18)</f>
        <v>7800000</v>
      </c>
      <c r="E19" s="108">
        <f>SUM(E17:E18)</f>
        <v>8163000</v>
      </c>
      <c r="F19" s="109">
        <f t="shared" si="0"/>
        <v>-363000</v>
      </c>
    </row>
    <row r="20" spans="1:6" ht="19.899999999999999" customHeight="1" x14ac:dyDescent="0.15">
      <c r="A20" s="341"/>
      <c r="B20" s="314" t="s">
        <v>432</v>
      </c>
      <c r="C20" s="2" t="s">
        <v>17</v>
      </c>
      <c r="D20" s="2">
        <v>19900000</v>
      </c>
      <c r="E20" s="2">
        <f>資金収支明細書!Z21</f>
        <v>11048120</v>
      </c>
      <c r="F20" s="26">
        <f t="shared" si="0"/>
        <v>8851880</v>
      </c>
    </row>
    <row r="21" spans="1:6" ht="19.899999999999999" customHeight="1" x14ac:dyDescent="0.15">
      <c r="A21" s="341"/>
      <c r="B21" s="314"/>
      <c r="C21" s="94" t="s">
        <v>197</v>
      </c>
      <c r="D21" s="2">
        <v>2900000</v>
      </c>
      <c r="E21" s="2">
        <f>資金収支明細書!Z22</f>
        <v>2002440</v>
      </c>
      <c r="F21" s="26">
        <f t="shared" si="0"/>
        <v>897560</v>
      </c>
    </row>
    <row r="22" spans="1:6" ht="19.899999999999999" customHeight="1" x14ac:dyDescent="0.15">
      <c r="A22" s="341"/>
      <c r="B22" s="314"/>
      <c r="C22" s="107" t="s">
        <v>128</v>
      </c>
      <c r="D22" s="108">
        <f>SUM(D20:D21)</f>
        <v>22800000</v>
      </c>
      <c r="E22" s="108">
        <f>SUM(E20:E21)</f>
        <v>13050560</v>
      </c>
      <c r="F22" s="109">
        <f t="shared" si="0"/>
        <v>9749440</v>
      </c>
    </row>
    <row r="23" spans="1:6" ht="19.899999999999999" customHeight="1" thickBot="1" x14ac:dyDescent="0.2">
      <c r="A23" s="342"/>
      <c r="B23" s="331" t="s">
        <v>129</v>
      </c>
      <c r="C23" s="332"/>
      <c r="D23" s="110">
        <f>D19-D22</f>
        <v>-15000000</v>
      </c>
      <c r="E23" s="110">
        <f>E19-E22</f>
        <v>-4887560</v>
      </c>
      <c r="F23" s="111">
        <f t="shared" si="0"/>
        <v>-10112440</v>
      </c>
    </row>
    <row r="24" spans="1:6" ht="19.899999999999999" customHeight="1" x14ac:dyDescent="0.15">
      <c r="A24" s="337" t="s">
        <v>55</v>
      </c>
      <c r="B24" s="330" t="s">
        <v>4</v>
      </c>
      <c r="C24" s="29" t="s">
        <v>56</v>
      </c>
      <c r="D24" s="29">
        <v>0</v>
      </c>
      <c r="E24" s="29">
        <f>資金収支明細書!Z25</f>
        <v>4167522</v>
      </c>
      <c r="F24" s="98">
        <f t="shared" si="0"/>
        <v>-4167522</v>
      </c>
    </row>
    <row r="25" spans="1:6" ht="19.899999999999999" customHeight="1" x14ac:dyDescent="0.15">
      <c r="A25" s="338"/>
      <c r="B25" s="314"/>
      <c r="C25" s="2" t="s">
        <v>188</v>
      </c>
      <c r="D25" s="2">
        <v>0</v>
      </c>
      <c r="E25" s="2">
        <f>資金収支明細書!Z27</f>
        <v>0</v>
      </c>
      <c r="F25" s="26">
        <f t="shared" si="0"/>
        <v>0</v>
      </c>
    </row>
    <row r="26" spans="1:6" ht="19.899999999999999" customHeight="1" x14ac:dyDescent="0.15">
      <c r="A26" s="338"/>
      <c r="B26" s="314"/>
      <c r="C26" s="2"/>
      <c r="D26" s="2"/>
      <c r="E26" s="2"/>
      <c r="F26" s="26"/>
    </row>
    <row r="27" spans="1:6" ht="19.899999999999999" customHeight="1" x14ac:dyDescent="0.15">
      <c r="A27" s="338"/>
      <c r="B27" s="314"/>
      <c r="C27" s="108" t="s">
        <v>131</v>
      </c>
      <c r="D27" s="108">
        <f>SUM(D24:D26)</f>
        <v>0</v>
      </c>
      <c r="E27" s="108">
        <f>SUM(E24:E26)</f>
        <v>4167522</v>
      </c>
      <c r="F27" s="109">
        <f t="shared" si="0"/>
        <v>-4167522</v>
      </c>
    </row>
    <row r="28" spans="1:6" ht="19.899999999999999" customHeight="1" x14ac:dyDescent="0.15">
      <c r="A28" s="338"/>
      <c r="B28" s="314" t="s">
        <v>5</v>
      </c>
      <c r="C28" s="52" t="s">
        <v>187</v>
      </c>
      <c r="D28" s="2">
        <v>5200000</v>
      </c>
      <c r="E28" s="2">
        <f>資金収支明細書!Z29</f>
        <v>3993998</v>
      </c>
      <c r="F28" s="26">
        <f t="shared" ref="F28:F29" si="1">D28-E28</f>
        <v>1206002</v>
      </c>
    </row>
    <row r="29" spans="1:6" ht="19.899999999999999" customHeight="1" x14ac:dyDescent="0.15">
      <c r="A29" s="338"/>
      <c r="B29" s="314"/>
      <c r="C29" s="52" t="s">
        <v>428</v>
      </c>
      <c r="D29" s="2">
        <v>600000</v>
      </c>
      <c r="E29" s="2">
        <v>444630</v>
      </c>
      <c r="F29" s="26">
        <f t="shared" si="1"/>
        <v>155370</v>
      </c>
    </row>
    <row r="30" spans="1:6" ht="19.899999999999999" customHeight="1" x14ac:dyDescent="0.15">
      <c r="A30" s="338"/>
      <c r="B30" s="314"/>
      <c r="C30" s="108" t="s">
        <v>132</v>
      </c>
      <c r="D30" s="108">
        <f>SUM(D28:D29)</f>
        <v>5800000</v>
      </c>
      <c r="E30" s="108">
        <f>SUM(E28:E29)</f>
        <v>4438628</v>
      </c>
      <c r="F30" s="109">
        <f t="shared" si="0"/>
        <v>1361372</v>
      </c>
    </row>
    <row r="31" spans="1:6" ht="19.899999999999999" customHeight="1" thickBot="1" x14ac:dyDescent="0.2">
      <c r="A31" s="339"/>
      <c r="B31" s="331" t="s">
        <v>133</v>
      </c>
      <c r="C31" s="332"/>
      <c r="D31" s="110">
        <f>D27-D30</f>
        <v>-5800000</v>
      </c>
      <c r="E31" s="110">
        <f>E27-E30</f>
        <v>-271106</v>
      </c>
      <c r="F31" s="111">
        <f t="shared" si="0"/>
        <v>-5528894</v>
      </c>
    </row>
    <row r="32" spans="1:6" ht="19.899999999999999" customHeight="1" thickBot="1" x14ac:dyDescent="0.2">
      <c r="A32" s="327" t="s">
        <v>134</v>
      </c>
      <c r="B32" s="328"/>
      <c r="C32" s="328"/>
      <c r="D32" s="3">
        <v>22896918</v>
      </c>
      <c r="E32" s="3">
        <v>0</v>
      </c>
      <c r="F32" s="70">
        <f t="shared" si="0"/>
        <v>22896918</v>
      </c>
    </row>
    <row r="33" spans="1:7" ht="19.899999999999999" customHeight="1" x14ac:dyDescent="0.15">
      <c r="A33" s="343" t="s">
        <v>42</v>
      </c>
      <c r="B33" s="344"/>
      <c r="C33" s="344"/>
      <c r="D33" s="29">
        <f>D8+D19+D27</f>
        <v>711092000</v>
      </c>
      <c r="E33" s="29">
        <f>E8+E19+E27</f>
        <v>661734820</v>
      </c>
      <c r="F33" s="98">
        <f t="shared" si="0"/>
        <v>49357180</v>
      </c>
    </row>
    <row r="34" spans="1:7" ht="19.899999999999999" customHeight="1" thickBot="1" x14ac:dyDescent="0.2">
      <c r="A34" s="345" t="s">
        <v>43</v>
      </c>
      <c r="B34" s="346"/>
      <c r="C34" s="346"/>
      <c r="D34" s="65">
        <f>D15+D22+D30+D32</f>
        <v>729866918</v>
      </c>
      <c r="E34" s="65">
        <f>E15+E22+E30+E32</f>
        <v>645465142</v>
      </c>
      <c r="F34" s="69">
        <f t="shared" si="0"/>
        <v>84401776</v>
      </c>
    </row>
    <row r="35" spans="1:7" ht="19.899999999999999" customHeight="1" thickBot="1" x14ac:dyDescent="0.2">
      <c r="A35" s="324" t="s">
        <v>135</v>
      </c>
      <c r="B35" s="325"/>
      <c r="C35" s="326"/>
      <c r="D35" s="126">
        <f t="shared" ref="D35:E35" si="2">D33-D34</f>
        <v>-18774918</v>
      </c>
      <c r="E35" s="126">
        <f t="shared" si="2"/>
        <v>16269678</v>
      </c>
      <c r="F35" s="127">
        <f t="shared" si="0"/>
        <v>-35044596</v>
      </c>
    </row>
    <row r="36" spans="1:7" ht="19.899999999999999" customHeight="1" thickBot="1" x14ac:dyDescent="0.2">
      <c r="A36" s="327" t="s">
        <v>136</v>
      </c>
      <c r="B36" s="328"/>
      <c r="C36" s="329"/>
      <c r="D36" s="3">
        <v>288349580</v>
      </c>
      <c r="E36" s="3">
        <f>資金収支明細書!Z37</f>
        <v>288349580</v>
      </c>
      <c r="F36" s="70">
        <f t="shared" si="0"/>
        <v>0</v>
      </c>
    </row>
    <row r="37" spans="1:7" ht="19.899999999999999" customHeight="1" thickBot="1" x14ac:dyDescent="0.2">
      <c r="A37" s="327" t="s">
        <v>137</v>
      </c>
      <c r="B37" s="328"/>
      <c r="C37" s="329"/>
      <c r="D37" s="3">
        <f>D35+D36</f>
        <v>269574662</v>
      </c>
      <c r="E37" s="3">
        <f>E35+E36</f>
        <v>304619258</v>
      </c>
      <c r="F37" s="70">
        <f t="shared" si="0"/>
        <v>-35044596</v>
      </c>
    </row>
    <row r="38" spans="1:7" ht="12" customHeight="1" x14ac:dyDescent="0.15"/>
    <row r="39" spans="1:7" ht="12" customHeight="1" x14ac:dyDescent="0.15">
      <c r="F39" s="323" t="s">
        <v>203</v>
      </c>
    </row>
    <row r="40" spans="1:7" ht="12" customHeight="1" x14ac:dyDescent="0.15">
      <c r="F40" s="323"/>
    </row>
    <row r="41" spans="1:7" ht="12" customHeight="1" x14ac:dyDescent="0.15"/>
    <row r="42" spans="1:7" ht="12" customHeight="1" x14ac:dyDescent="0.15"/>
    <row r="43" spans="1:7" ht="12" customHeight="1" x14ac:dyDescent="0.15"/>
    <row r="44" spans="1:7" ht="12" customHeight="1" x14ac:dyDescent="0.15">
      <c r="A44" s="216"/>
      <c r="B44" s="216"/>
      <c r="C44" s="217"/>
      <c r="D44" s="218"/>
      <c r="E44" s="218"/>
      <c r="F44" s="218"/>
      <c r="G44" s="218" t="s">
        <v>394</v>
      </c>
    </row>
    <row r="45" spans="1:7" ht="12" customHeight="1" x14ac:dyDescent="0.15">
      <c r="A45" s="333" t="s">
        <v>395</v>
      </c>
      <c r="B45" s="334"/>
      <c r="C45" s="334"/>
      <c r="D45" s="334"/>
      <c r="E45" s="334"/>
      <c r="F45" s="334"/>
      <c r="G45" s="334"/>
    </row>
    <row r="46" spans="1:7" ht="12" customHeight="1" x14ac:dyDescent="0.15">
      <c r="A46" s="335" t="s">
        <v>396</v>
      </c>
      <c r="B46" s="336"/>
      <c r="C46" s="336"/>
      <c r="D46" s="336"/>
      <c r="E46" s="336"/>
      <c r="F46" s="336"/>
      <c r="G46" s="336"/>
    </row>
    <row r="47" spans="1:7" ht="12" customHeight="1" x14ac:dyDescent="0.15"/>
    <row r="48" spans="1:7" ht="12" customHeight="1" x14ac:dyDescent="0.15"/>
    <row r="49" spans="1:5" ht="15" customHeight="1" x14ac:dyDescent="0.15">
      <c r="A49" s="223" t="s">
        <v>393</v>
      </c>
    </row>
    <row r="50" spans="1:5" ht="15" customHeight="1" x14ac:dyDescent="0.15">
      <c r="E50" s="63"/>
    </row>
    <row r="51" spans="1:5" ht="15" customHeight="1" x14ac:dyDescent="0.15">
      <c r="A51" s="216" t="s">
        <v>376</v>
      </c>
      <c r="B51" s="216"/>
      <c r="C51" s="217"/>
      <c r="D51" s="218"/>
      <c r="E51" s="218"/>
    </row>
    <row r="52" spans="1:5" ht="15" customHeight="1" x14ac:dyDescent="0.15">
      <c r="A52" s="216" t="s">
        <v>377</v>
      </c>
      <c r="B52" s="216"/>
      <c r="C52" s="217"/>
      <c r="D52" s="219">
        <f>SUM(D53:D54)</f>
        <v>3051015</v>
      </c>
      <c r="E52" s="217" t="s">
        <v>378</v>
      </c>
    </row>
    <row r="53" spans="1:5" ht="15" customHeight="1" x14ac:dyDescent="0.15">
      <c r="A53" s="220" t="s">
        <v>379</v>
      </c>
      <c r="B53" s="221"/>
      <c r="C53" s="217"/>
      <c r="D53" s="222">
        <v>496684</v>
      </c>
      <c r="E53" s="217" t="s">
        <v>378</v>
      </c>
    </row>
    <row r="54" spans="1:5" ht="15" customHeight="1" x14ac:dyDescent="0.15">
      <c r="A54" s="220" t="s">
        <v>380</v>
      </c>
      <c r="B54" s="221"/>
      <c r="C54" s="217"/>
      <c r="D54" s="222">
        <v>2554331</v>
      </c>
      <c r="E54" s="217" t="s">
        <v>378</v>
      </c>
    </row>
    <row r="55" spans="1:5" ht="15" customHeight="1" x14ac:dyDescent="0.15">
      <c r="A55" s="216"/>
      <c r="B55" s="216"/>
      <c r="C55" s="217"/>
      <c r="D55" s="222"/>
      <c r="E55" s="218"/>
    </row>
    <row r="56" spans="1:5" ht="15" customHeight="1" x14ac:dyDescent="0.15">
      <c r="A56" s="216" t="s">
        <v>381</v>
      </c>
      <c r="B56" s="216"/>
      <c r="C56" s="217"/>
      <c r="D56" s="219">
        <f>SUM(D57:D59)</f>
        <v>7463275</v>
      </c>
      <c r="E56" s="217" t="s">
        <v>378</v>
      </c>
    </row>
    <row r="57" spans="1:5" ht="15" customHeight="1" x14ac:dyDescent="0.15">
      <c r="A57" s="216"/>
      <c r="B57" s="216" t="s">
        <v>382</v>
      </c>
      <c r="C57" s="217"/>
      <c r="D57" s="222">
        <v>1782000</v>
      </c>
      <c r="E57" s="217" t="s">
        <v>378</v>
      </c>
    </row>
    <row r="58" spans="1:5" ht="15" customHeight="1" x14ac:dyDescent="0.15">
      <c r="A58" s="216" t="s">
        <v>383</v>
      </c>
      <c r="B58" s="216"/>
      <c r="C58" s="217"/>
      <c r="D58" s="222">
        <v>359655</v>
      </c>
      <c r="E58" s="217" t="s">
        <v>378</v>
      </c>
    </row>
    <row r="59" spans="1:5" ht="15" customHeight="1" x14ac:dyDescent="0.15">
      <c r="A59" s="216" t="s">
        <v>384</v>
      </c>
      <c r="B59" s="216"/>
      <c r="C59" s="217"/>
      <c r="D59" s="222">
        <v>5321620</v>
      </c>
      <c r="E59" s="217" t="s">
        <v>378</v>
      </c>
    </row>
    <row r="60" spans="1:5" ht="15" customHeight="1" x14ac:dyDescent="0.15">
      <c r="A60" s="216"/>
      <c r="B60" s="216"/>
      <c r="C60" s="217"/>
      <c r="D60" s="222"/>
      <c r="E60" s="218"/>
    </row>
    <row r="61" spans="1:5" ht="15" customHeight="1" x14ac:dyDescent="0.15">
      <c r="A61" s="216" t="s">
        <v>385</v>
      </c>
      <c r="B61" s="216"/>
      <c r="C61" s="217"/>
      <c r="D61" s="219">
        <f>SUM(D62)</f>
        <v>3099861</v>
      </c>
      <c r="E61" s="217" t="s">
        <v>378</v>
      </c>
    </row>
    <row r="62" spans="1:5" ht="15" customHeight="1" x14ac:dyDescent="0.15">
      <c r="A62" s="216" t="s">
        <v>386</v>
      </c>
      <c r="B62" s="216"/>
      <c r="C62" s="217"/>
      <c r="D62" s="222">
        <v>3099861</v>
      </c>
      <c r="E62" s="217" t="s">
        <v>378</v>
      </c>
    </row>
    <row r="63" spans="1:5" ht="15" customHeight="1" x14ac:dyDescent="0.15">
      <c r="A63" s="216"/>
      <c r="B63" s="216"/>
      <c r="C63" s="217"/>
      <c r="D63" s="222"/>
      <c r="E63" s="217"/>
    </row>
    <row r="64" spans="1:5" ht="15" customHeight="1" x14ac:dyDescent="0.15">
      <c r="A64" s="216" t="s">
        <v>387</v>
      </c>
      <c r="B64" s="216"/>
      <c r="C64" s="217"/>
      <c r="D64" s="219">
        <f>SUM(D65)</f>
        <v>795454</v>
      </c>
      <c r="E64" s="217" t="s">
        <v>378</v>
      </c>
    </row>
    <row r="65" spans="1:5" ht="15" customHeight="1" x14ac:dyDescent="0.15">
      <c r="A65" s="216"/>
      <c r="B65" s="216" t="s">
        <v>388</v>
      </c>
      <c r="C65" s="217"/>
      <c r="D65" s="222">
        <v>795454</v>
      </c>
      <c r="E65" s="217" t="s">
        <v>378</v>
      </c>
    </row>
    <row r="66" spans="1:5" ht="15" customHeight="1" x14ac:dyDescent="0.15">
      <c r="A66" s="216"/>
      <c r="B66" s="216"/>
      <c r="C66" s="217"/>
      <c r="D66" s="222"/>
      <c r="E66" s="217"/>
    </row>
    <row r="67" spans="1:5" ht="15" customHeight="1" x14ac:dyDescent="0.15">
      <c r="A67" s="216" t="s">
        <v>389</v>
      </c>
      <c r="B67" s="216"/>
      <c r="C67" s="217"/>
      <c r="D67" s="219">
        <f>SUM(D68)</f>
        <v>4255770</v>
      </c>
      <c r="E67" s="217" t="s">
        <v>378</v>
      </c>
    </row>
    <row r="68" spans="1:5" ht="15" customHeight="1" x14ac:dyDescent="0.15">
      <c r="A68" s="216" t="s">
        <v>390</v>
      </c>
      <c r="B68" s="216"/>
      <c r="C68" s="217"/>
      <c r="D68" s="222">
        <v>4255770</v>
      </c>
      <c r="E68" s="217" t="s">
        <v>378</v>
      </c>
    </row>
    <row r="69" spans="1:5" ht="15" customHeight="1" x14ac:dyDescent="0.15">
      <c r="A69" s="216"/>
      <c r="B69" s="216"/>
      <c r="C69" s="217"/>
      <c r="D69" s="222"/>
      <c r="E69" s="217"/>
    </row>
    <row r="70" spans="1:5" ht="15" customHeight="1" x14ac:dyDescent="0.15">
      <c r="A70" s="216" t="s">
        <v>391</v>
      </c>
      <c r="B70" s="216"/>
      <c r="C70" s="217"/>
      <c r="D70" s="219">
        <f>SUM(D71)</f>
        <v>18350</v>
      </c>
      <c r="E70" s="217" t="s">
        <v>378</v>
      </c>
    </row>
    <row r="71" spans="1:5" ht="15" customHeight="1" x14ac:dyDescent="0.15">
      <c r="A71" s="216" t="s">
        <v>392</v>
      </c>
      <c r="B71" s="216"/>
      <c r="C71" s="217"/>
      <c r="D71" s="222">
        <v>18350</v>
      </c>
      <c r="E71" s="217" t="s">
        <v>378</v>
      </c>
    </row>
    <row r="72" spans="1:5" ht="15" customHeight="1" x14ac:dyDescent="0.15">
      <c r="E72" s="63"/>
    </row>
    <row r="73" spans="1:5" ht="15" customHeight="1" x14ac:dyDescent="0.15">
      <c r="E73" s="63"/>
    </row>
    <row r="74" spans="1:5" ht="15" customHeight="1" x14ac:dyDescent="0.15">
      <c r="E74" s="63"/>
    </row>
    <row r="75" spans="1:5" ht="15" customHeight="1" x14ac:dyDescent="0.15">
      <c r="E75" s="63"/>
    </row>
    <row r="76" spans="1:5" ht="15" customHeight="1" x14ac:dyDescent="0.15">
      <c r="E76" s="63"/>
    </row>
    <row r="77" spans="1:5" ht="15" customHeight="1" x14ac:dyDescent="0.15">
      <c r="E77" s="63"/>
    </row>
    <row r="78" spans="1:5" ht="15" customHeight="1" x14ac:dyDescent="0.15">
      <c r="E78" s="63"/>
    </row>
    <row r="79" spans="1:5" ht="15" customHeight="1" x14ac:dyDescent="0.15">
      <c r="E79" s="63"/>
    </row>
    <row r="80" spans="1:5" ht="15" customHeight="1" x14ac:dyDescent="0.15">
      <c r="E80" s="63"/>
    </row>
    <row r="81" spans="5:5" ht="15" customHeight="1" x14ac:dyDescent="0.15">
      <c r="E81" s="63"/>
    </row>
    <row r="82" spans="5:5" ht="15" customHeight="1" x14ac:dyDescent="0.15">
      <c r="E82" s="63"/>
    </row>
    <row r="83" spans="5:5" ht="15" customHeight="1" x14ac:dyDescent="0.15">
      <c r="E83" s="63"/>
    </row>
    <row r="84" spans="5:5" ht="15" customHeight="1" x14ac:dyDescent="0.15"/>
    <row r="85" spans="5:5" ht="15" customHeight="1" x14ac:dyDescent="0.15"/>
    <row r="86" spans="5:5" ht="15" customHeight="1" x14ac:dyDescent="0.15"/>
    <row r="87" spans="5:5" ht="15" customHeight="1" x14ac:dyDescent="0.15"/>
    <row r="88" spans="5:5" ht="15" customHeight="1" x14ac:dyDescent="0.15"/>
    <row r="89" spans="5:5" ht="15" customHeight="1" x14ac:dyDescent="0.15"/>
    <row r="90" spans="5:5" ht="15" customHeight="1" x14ac:dyDescent="0.15"/>
    <row r="91" spans="5:5" ht="15" customHeight="1" x14ac:dyDescent="0.15"/>
    <row r="92" spans="5:5" ht="15" customHeight="1" x14ac:dyDescent="0.15"/>
    <row r="93" spans="5:5" ht="15" customHeight="1" x14ac:dyDescent="0.15"/>
    <row r="94" spans="5:5" ht="15" customHeight="1" x14ac:dyDescent="0.15"/>
    <row r="95" spans="5:5" ht="15" customHeight="1" x14ac:dyDescent="0.15"/>
    <row r="96" spans="5:5" ht="15" customHeight="1" x14ac:dyDescent="0.15"/>
    <row r="99" spans="3:9" ht="14.1" customHeight="1" x14ac:dyDescent="0.15">
      <c r="F99" s="313" t="s">
        <v>191</v>
      </c>
    </row>
    <row r="100" spans="3:9" ht="14.1" customHeight="1" x14ac:dyDescent="0.15">
      <c r="F100" s="313"/>
    </row>
    <row r="106" spans="3:9" ht="14.1" customHeight="1" x14ac:dyDescent="0.15">
      <c r="I106" s="254">
        <f>I107</f>
        <v>6000</v>
      </c>
    </row>
    <row r="107" spans="3:9" ht="14.1" customHeight="1" x14ac:dyDescent="0.15">
      <c r="C107" s="258" t="s">
        <v>433</v>
      </c>
      <c r="I107" s="1">
        <v>6000</v>
      </c>
    </row>
  </sheetData>
  <mergeCells count="23">
    <mergeCell ref="A45:G45"/>
    <mergeCell ref="A46:G46"/>
    <mergeCell ref="A24:A31"/>
    <mergeCell ref="A17:A23"/>
    <mergeCell ref="A32:C32"/>
    <mergeCell ref="A33:C33"/>
    <mergeCell ref="A34:C34"/>
    <mergeCell ref="F99:F100"/>
    <mergeCell ref="B9:B15"/>
    <mergeCell ref="B16:C16"/>
    <mergeCell ref="C2:E2"/>
    <mergeCell ref="A3:A16"/>
    <mergeCell ref="B3:B8"/>
    <mergeCell ref="F39:F40"/>
    <mergeCell ref="A35:C35"/>
    <mergeCell ref="A36:C36"/>
    <mergeCell ref="A37:C37"/>
    <mergeCell ref="B17:B19"/>
    <mergeCell ref="B20:B22"/>
    <mergeCell ref="B23:C23"/>
    <mergeCell ref="B24:B27"/>
    <mergeCell ref="B28:B30"/>
    <mergeCell ref="B31:C31"/>
  </mergeCells>
  <phoneticPr fontId="6"/>
  <pageMargins left="0.59055118110236227" right="0.39370078740157483" top="0.78740157480314965" bottom="0.19685039370078741" header="0.51181102362204722" footer="0.51181102362204722"/>
  <pageSetup paperSize="9" pageOrder="overThenDown"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7"/>
  <sheetViews>
    <sheetView view="pageBreakPreview" zoomScaleNormal="100" zoomScaleSheetLayoutView="100" workbookViewId="0">
      <selection activeCell="C107" sqref="C107"/>
    </sheetView>
  </sheetViews>
  <sheetFormatPr defaultColWidth="13.625" defaultRowHeight="24.95" customHeight="1" x14ac:dyDescent="0.15"/>
  <cols>
    <col min="1" max="1" width="4.75" style="1" customWidth="1"/>
    <col min="2" max="2" width="5.75" style="1" customWidth="1"/>
    <col min="3" max="3" width="30.25" style="28" customWidth="1"/>
    <col min="4" max="6" width="15.75" style="1" customWidth="1"/>
    <col min="7" max="10" width="10.625" style="1" customWidth="1"/>
    <col min="11" max="16384" width="13.625" style="1"/>
  </cols>
  <sheetData>
    <row r="1" spans="1:6" ht="31.9" customHeight="1" x14ac:dyDescent="0.15">
      <c r="C1" s="351" t="s">
        <v>120</v>
      </c>
      <c r="D1" s="351"/>
      <c r="E1" s="351"/>
      <c r="F1" s="23" t="s">
        <v>74</v>
      </c>
    </row>
    <row r="2" spans="1:6" ht="18" customHeight="1" thickBot="1" x14ac:dyDescent="0.2">
      <c r="C2" s="316" t="s">
        <v>417</v>
      </c>
      <c r="D2" s="316"/>
      <c r="E2" s="316"/>
      <c r="F2" s="23" t="s">
        <v>73</v>
      </c>
    </row>
    <row r="3" spans="1:6" ht="30" customHeight="1" thickBot="1" x14ac:dyDescent="0.2">
      <c r="A3" s="352" t="s">
        <v>119</v>
      </c>
      <c r="B3" s="353"/>
      <c r="C3" s="353"/>
      <c r="D3" s="45" t="s">
        <v>418</v>
      </c>
      <c r="E3" s="45" t="s">
        <v>407</v>
      </c>
      <c r="F3" s="51" t="s">
        <v>8</v>
      </c>
    </row>
    <row r="4" spans="1:6" ht="16.899999999999999" customHeight="1" x14ac:dyDescent="0.15">
      <c r="A4" s="340" t="s">
        <v>83</v>
      </c>
      <c r="B4" s="330" t="s">
        <v>87</v>
      </c>
      <c r="C4" s="48" t="s">
        <v>84</v>
      </c>
      <c r="D4" s="49">
        <v>643676799</v>
      </c>
      <c r="E4" s="49">
        <v>636884552</v>
      </c>
      <c r="F4" s="50">
        <f t="shared" ref="F4:F6" si="0">D4-E4</f>
        <v>6792247</v>
      </c>
    </row>
    <row r="5" spans="1:6" ht="16.899999999999999" customHeight="1" x14ac:dyDescent="0.15">
      <c r="A5" s="341"/>
      <c r="B5" s="314"/>
      <c r="C5" s="46" t="s">
        <v>85</v>
      </c>
      <c r="D5" s="8">
        <v>5000</v>
      </c>
      <c r="E5" s="8">
        <v>0</v>
      </c>
      <c r="F5" s="6">
        <f t="shared" si="0"/>
        <v>5000</v>
      </c>
    </row>
    <row r="6" spans="1:6" ht="16.899999999999999" customHeight="1" x14ac:dyDescent="0.15">
      <c r="A6" s="341"/>
      <c r="B6" s="314"/>
      <c r="C6" s="46" t="s">
        <v>86</v>
      </c>
      <c r="D6" s="8">
        <v>3782800</v>
      </c>
      <c r="E6" s="8">
        <v>2425000</v>
      </c>
      <c r="F6" s="6">
        <f t="shared" si="0"/>
        <v>1357800</v>
      </c>
    </row>
    <row r="7" spans="1:6" ht="16.899999999999999" customHeight="1" x14ac:dyDescent="0.15">
      <c r="A7" s="341"/>
      <c r="B7" s="314"/>
      <c r="C7" s="107" t="s">
        <v>101</v>
      </c>
      <c r="D7" s="112">
        <f>SUM(D4:D6)</f>
        <v>647464599</v>
      </c>
      <c r="E7" s="112">
        <f>SUM(E4:E6)</f>
        <v>639309552</v>
      </c>
      <c r="F7" s="113">
        <f>D7-E7</f>
        <v>8155047</v>
      </c>
    </row>
    <row r="8" spans="1:6" ht="16.899999999999999" customHeight="1" x14ac:dyDescent="0.15">
      <c r="A8" s="341"/>
      <c r="B8" s="314" t="s">
        <v>88</v>
      </c>
      <c r="C8" s="46" t="s">
        <v>89</v>
      </c>
      <c r="D8" s="8">
        <v>489860008</v>
      </c>
      <c r="E8" s="8">
        <v>509455369</v>
      </c>
      <c r="F8" s="6">
        <f t="shared" ref="F8:F13" si="1">D8-E8</f>
        <v>-19595361</v>
      </c>
    </row>
    <row r="9" spans="1:6" ht="16.899999999999999" customHeight="1" x14ac:dyDescent="0.15">
      <c r="A9" s="341"/>
      <c r="B9" s="314"/>
      <c r="C9" s="46" t="s">
        <v>90</v>
      </c>
      <c r="D9" s="8">
        <v>103785760</v>
      </c>
      <c r="E9" s="8">
        <v>99513144</v>
      </c>
      <c r="F9" s="6">
        <f t="shared" si="1"/>
        <v>4272616</v>
      </c>
    </row>
    <row r="10" spans="1:6" ht="16.899999999999999" customHeight="1" x14ac:dyDescent="0.15">
      <c r="A10" s="341"/>
      <c r="B10" s="314"/>
      <c r="C10" s="46" t="s">
        <v>91</v>
      </c>
      <c r="D10" s="8">
        <v>33156662</v>
      </c>
      <c r="E10" s="8">
        <v>24893743</v>
      </c>
      <c r="F10" s="6">
        <f t="shared" si="1"/>
        <v>8262919</v>
      </c>
    </row>
    <row r="11" spans="1:6" ht="16.899999999999999" customHeight="1" x14ac:dyDescent="0.15">
      <c r="A11" s="341"/>
      <c r="B11" s="314"/>
      <c r="C11" s="46" t="s">
        <v>48</v>
      </c>
      <c r="D11" s="8">
        <v>0</v>
      </c>
      <c r="E11" s="8">
        <v>0</v>
      </c>
      <c r="F11" s="6">
        <f t="shared" si="1"/>
        <v>0</v>
      </c>
    </row>
    <row r="12" spans="1:6" ht="16.899999999999999" customHeight="1" x14ac:dyDescent="0.15">
      <c r="A12" s="341"/>
      <c r="B12" s="314"/>
      <c r="C12" s="46" t="s">
        <v>92</v>
      </c>
      <c r="D12" s="194">
        <v>40825721</v>
      </c>
      <c r="E12" s="8">
        <v>40712789</v>
      </c>
      <c r="F12" s="6">
        <f t="shared" si="1"/>
        <v>112932</v>
      </c>
    </row>
    <row r="13" spans="1:6" ht="16.899999999999999" customHeight="1" x14ac:dyDescent="0.15">
      <c r="A13" s="341"/>
      <c r="B13" s="314"/>
      <c r="C13" s="46" t="s">
        <v>93</v>
      </c>
      <c r="D13" s="8">
        <v>-21171309</v>
      </c>
      <c r="E13" s="8">
        <v>-18892531</v>
      </c>
      <c r="F13" s="6">
        <f t="shared" si="1"/>
        <v>-2278778</v>
      </c>
    </row>
    <row r="14" spans="1:6" ht="16.899999999999999" customHeight="1" x14ac:dyDescent="0.15">
      <c r="A14" s="341"/>
      <c r="B14" s="314"/>
      <c r="C14" s="107" t="s">
        <v>102</v>
      </c>
      <c r="D14" s="112">
        <f>SUM(D8:D13)</f>
        <v>646456842</v>
      </c>
      <c r="E14" s="112">
        <f>SUM(E8:E13)</f>
        <v>655682514</v>
      </c>
      <c r="F14" s="113">
        <f>D14-E14</f>
        <v>-9225672</v>
      </c>
    </row>
    <row r="15" spans="1:6" ht="16.899999999999999" customHeight="1" thickBot="1" x14ac:dyDescent="0.2">
      <c r="A15" s="342"/>
      <c r="B15" s="315" t="s">
        <v>103</v>
      </c>
      <c r="C15" s="315"/>
      <c r="D15" s="114">
        <f>D7-D14</f>
        <v>1007757</v>
      </c>
      <c r="E15" s="114">
        <f>E7-E14</f>
        <v>-16372962</v>
      </c>
      <c r="F15" s="115">
        <f>D15-E15</f>
        <v>17380719</v>
      </c>
    </row>
    <row r="16" spans="1:6" ht="16.899999999999999" customHeight="1" x14ac:dyDescent="0.15">
      <c r="A16" s="349" t="s">
        <v>401</v>
      </c>
      <c r="B16" s="314" t="s">
        <v>375</v>
      </c>
      <c r="C16" s="2" t="s">
        <v>94</v>
      </c>
      <c r="D16" s="8">
        <v>118259</v>
      </c>
      <c r="E16" s="8">
        <v>38023</v>
      </c>
      <c r="F16" s="6">
        <f t="shared" ref="F16:F28" si="2">D16-E16</f>
        <v>80236</v>
      </c>
    </row>
    <row r="17" spans="1:6" ht="16.899999999999999" customHeight="1" x14ac:dyDescent="0.15">
      <c r="A17" s="349"/>
      <c r="B17" s="314"/>
      <c r="C17" s="2" t="s">
        <v>96</v>
      </c>
      <c r="D17" s="8">
        <v>1821440</v>
      </c>
      <c r="E17" s="8">
        <v>712580</v>
      </c>
      <c r="F17" s="6">
        <f t="shared" si="2"/>
        <v>1108860</v>
      </c>
    </row>
    <row r="18" spans="1:6" ht="16.899999999999999" customHeight="1" x14ac:dyDescent="0.15">
      <c r="A18" s="349"/>
      <c r="B18" s="314"/>
      <c r="C18" s="107" t="s">
        <v>104</v>
      </c>
      <c r="D18" s="112">
        <f>SUM(D16:D17)</f>
        <v>1939699</v>
      </c>
      <c r="E18" s="112">
        <f>SUM(E16:E17)</f>
        <v>750603</v>
      </c>
      <c r="F18" s="113">
        <f t="shared" si="2"/>
        <v>1189096</v>
      </c>
    </row>
    <row r="19" spans="1:6" ht="16.899999999999999" customHeight="1" x14ac:dyDescent="0.15">
      <c r="A19" s="349"/>
      <c r="B19" s="314" t="s">
        <v>88</v>
      </c>
      <c r="C19" s="2" t="s">
        <v>95</v>
      </c>
      <c r="D19" s="8">
        <v>0</v>
      </c>
      <c r="E19" s="8">
        <v>3619</v>
      </c>
      <c r="F19" s="6">
        <f t="shared" si="2"/>
        <v>-3619</v>
      </c>
    </row>
    <row r="20" spans="1:6" ht="16.899999999999999" customHeight="1" x14ac:dyDescent="0.15">
      <c r="A20" s="349"/>
      <c r="B20" s="314"/>
      <c r="C20" s="2" t="s">
        <v>421</v>
      </c>
      <c r="D20" s="8">
        <v>1000000</v>
      </c>
      <c r="E20" s="8">
        <v>0</v>
      </c>
      <c r="F20" s="6">
        <f t="shared" si="2"/>
        <v>1000000</v>
      </c>
    </row>
    <row r="21" spans="1:6" ht="16.899999999999999" customHeight="1" x14ac:dyDescent="0.15">
      <c r="A21" s="349"/>
      <c r="B21" s="314"/>
      <c r="C21" s="2"/>
      <c r="D21" s="8"/>
      <c r="E21" s="8"/>
      <c r="F21" s="6"/>
    </row>
    <row r="22" spans="1:6" ht="16.899999999999999" customHeight="1" x14ac:dyDescent="0.15">
      <c r="A22" s="349"/>
      <c r="B22" s="314"/>
      <c r="C22" s="107" t="s">
        <v>105</v>
      </c>
      <c r="D22" s="112">
        <f>SUM(D19:D21)</f>
        <v>1000000</v>
      </c>
      <c r="E22" s="112">
        <f>SUM(E19:E21)</f>
        <v>3619</v>
      </c>
      <c r="F22" s="113">
        <f t="shared" si="2"/>
        <v>996381</v>
      </c>
    </row>
    <row r="23" spans="1:6" ht="16.899999999999999" customHeight="1" thickBot="1" x14ac:dyDescent="0.2">
      <c r="A23" s="350"/>
      <c r="B23" s="315" t="s">
        <v>106</v>
      </c>
      <c r="C23" s="315"/>
      <c r="D23" s="114">
        <f>D18-D22</f>
        <v>939699</v>
      </c>
      <c r="E23" s="114">
        <f>E18-E22</f>
        <v>746984</v>
      </c>
      <c r="F23" s="115">
        <f t="shared" si="2"/>
        <v>192715</v>
      </c>
    </row>
    <row r="24" spans="1:6" ht="16.899999999999999" customHeight="1" thickBot="1" x14ac:dyDescent="0.2">
      <c r="A24" s="347" t="s">
        <v>107</v>
      </c>
      <c r="B24" s="348"/>
      <c r="C24" s="348"/>
      <c r="D24" s="116">
        <f>D15+D23</f>
        <v>1947456</v>
      </c>
      <c r="E24" s="116">
        <f>E15+E23</f>
        <v>-15625978</v>
      </c>
      <c r="F24" s="117">
        <f t="shared" si="2"/>
        <v>17573434</v>
      </c>
    </row>
    <row r="25" spans="1:6" ht="16.899999999999999" customHeight="1" x14ac:dyDescent="0.15">
      <c r="A25" s="337" t="s">
        <v>97</v>
      </c>
      <c r="B25" s="330" t="s">
        <v>87</v>
      </c>
      <c r="C25" s="29" t="s">
        <v>98</v>
      </c>
      <c r="D25" s="49">
        <v>7863000</v>
      </c>
      <c r="E25" s="49">
        <v>7620000</v>
      </c>
      <c r="F25" s="101">
        <f t="shared" si="2"/>
        <v>243000</v>
      </c>
    </row>
    <row r="26" spans="1:6" ht="16.899999999999999" customHeight="1" x14ac:dyDescent="0.15">
      <c r="A26" s="338"/>
      <c r="B26" s="314"/>
      <c r="C26" s="2" t="s">
        <v>189</v>
      </c>
      <c r="D26" s="8">
        <v>300000</v>
      </c>
      <c r="E26" s="8">
        <v>0</v>
      </c>
      <c r="F26" s="101">
        <f t="shared" si="2"/>
        <v>300000</v>
      </c>
    </row>
    <row r="27" spans="1:6" ht="16.899999999999999" customHeight="1" x14ac:dyDescent="0.15">
      <c r="A27" s="338"/>
      <c r="B27" s="314"/>
      <c r="C27" s="2"/>
      <c r="D27" s="8"/>
      <c r="E27" s="8"/>
      <c r="F27" s="6"/>
    </row>
    <row r="28" spans="1:6" ht="16.899999999999999" customHeight="1" x14ac:dyDescent="0.15">
      <c r="A28" s="338"/>
      <c r="B28" s="314"/>
      <c r="C28" s="107" t="s">
        <v>108</v>
      </c>
      <c r="D28" s="112">
        <f>SUM(D25:D27)</f>
        <v>8163000</v>
      </c>
      <c r="E28" s="112">
        <f>SUM(E25:E27)</f>
        <v>7620000</v>
      </c>
      <c r="F28" s="113">
        <f t="shared" si="2"/>
        <v>543000</v>
      </c>
    </row>
    <row r="29" spans="1:6" ht="16.899999999999999" customHeight="1" x14ac:dyDescent="0.15">
      <c r="A29" s="338"/>
      <c r="B29" s="314" t="s">
        <v>88</v>
      </c>
      <c r="C29" s="46" t="s">
        <v>99</v>
      </c>
      <c r="D29" s="8">
        <v>28768</v>
      </c>
      <c r="E29" s="8">
        <v>2</v>
      </c>
      <c r="F29" s="6">
        <f t="shared" ref="F29:F38" si="3">D29-E29</f>
        <v>28766</v>
      </c>
    </row>
    <row r="30" spans="1:6" ht="16.899999999999999" customHeight="1" x14ac:dyDescent="0.15">
      <c r="A30" s="338"/>
      <c r="B30" s="314"/>
      <c r="C30" s="46" t="s">
        <v>100</v>
      </c>
      <c r="D30" s="8">
        <v>7863000</v>
      </c>
      <c r="E30" s="8">
        <v>7620000</v>
      </c>
      <c r="F30" s="6">
        <f t="shared" ref="F30" si="4">D30-E30</f>
        <v>243000</v>
      </c>
    </row>
    <row r="31" spans="1:6" ht="16.899999999999999" customHeight="1" x14ac:dyDescent="0.15">
      <c r="A31" s="338"/>
      <c r="B31" s="314"/>
      <c r="C31" s="107" t="s">
        <v>109</v>
      </c>
      <c r="D31" s="112">
        <f>SUM(D29:D30)</f>
        <v>7891768</v>
      </c>
      <c r="E31" s="112">
        <f>SUM(E29:E30)</f>
        <v>7620002</v>
      </c>
      <c r="F31" s="113">
        <f t="shared" si="3"/>
        <v>271766</v>
      </c>
    </row>
    <row r="32" spans="1:6" ht="16.899999999999999" customHeight="1" thickBot="1" x14ac:dyDescent="0.2">
      <c r="A32" s="339"/>
      <c r="B32" s="315" t="s">
        <v>110</v>
      </c>
      <c r="C32" s="315"/>
      <c r="D32" s="114">
        <f>D28-D31</f>
        <v>271232</v>
      </c>
      <c r="E32" s="114">
        <f>E28-E31</f>
        <v>-2</v>
      </c>
      <c r="F32" s="115">
        <f t="shared" si="3"/>
        <v>271234</v>
      </c>
    </row>
    <row r="33" spans="1:6" ht="16.899999999999999" customHeight="1" thickBot="1" x14ac:dyDescent="0.2">
      <c r="A33" s="354" t="s">
        <v>111</v>
      </c>
      <c r="B33" s="355"/>
      <c r="C33" s="356"/>
      <c r="D33" s="118">
        <f>D24+D32</f>
        <v>2218688</v>
      </c>
      <c r="E33" s="118">
        <f>E24+E32</f>
        <v>-15625980</v>
      </c>
      <c r="F33" s="119">
        <f t="shared" si="3"/>
        <v>17844668</v>
      </c>
    </row>
    <row r="34" spans="1:6" ht="16.899999999999999" customHeight="1" x14ac:dyDescent="0.15">
      <c r="A34" s="337" t="s">
        <v>112</v>
      </c>
      <c r="B34" s="344" t="s">
        <v>113</v>
      </c>
      <c r="C34" s="344"/>
      <c r="D34" s="49">
        <f>E42</f>
        <v>612080449</v>
      </c>
      <c r="E34" s="49">
        <v>627706429</v>
      </c>
      <c r="F34" s="50">
        <f t="shared" si="3"/>
        <v>-15625980</v>
      </c>
    </row>
    <row r="35" spans="1:6" ht="16.899999999999999" customHeight="1" x14ac:dyDescent="0.15">
      <c r="A35" s="338"/>
      <c r="B35" s="359" t="s">
        <v>118</v>
      </c>
      <c r="C35" s="359"/>
      <c r="D35" s="8">
        <f>D33+D34</f>
        <v>614299137</v>
      </c>
      <c r="E35" s="8">
        <v>612080449</v>
      </c>
      <c r="F35" s="6">
        <f t="shared" si="3"/>
        <v>2218688</v>
      </c>
    </row>
    <row r="36" spans="1:6" ht="16.899999999999999" customHeight="1" x14ac:dyDescent="0.15">
      <c r="A36" s="338"/>
      <c r="B36" s="359" t="s">
        <v>114</v>
      </c>
      <c r="C36" s="359"/>
      <c r="D36" s="8">
        <v>0</v>
      </c>
      <c r="E36" s="8">
        <v>0</v>
      </c>
      <c r="F36" s="101">
        <f t="shared" si="3"/>
        <v>0</v>
      </c>
    </row>
    <row r="37" spans="1:6" ht="16.899999999999999" customHeight="1" x14ac:dyDescent="0.15">
      <c r="A37" s="338"/>
      <c r="B37" s="359" t="s">
        <v>115</v>
      </c>
      <c r="C37" s="359"/>
      <c r="D37" s="8">
        <v>0</v>
      </c>
      <c r="E37" s="8">
        <v>0</v>
      </c>
      <c r="F37" s="101">
        <f t="shared" si="3"/>
        <v>0</v>
      </c>
    </row>
    <row r="38" spans="1:6" ht="16.899999999999999" customHeight="1" x14ac:dyDescent="0.15">
      <c r="A38" s="338"/>
      <c r="B38" s="359" t="s">
        <v>116</v>
      </c>
      <c r="C38" s="359"/>
      <c r="D38" s="8">
        <v>0</v>
      </c>
      <c r="E38" s="8">
        <v>0</v>
      </c>
      <c r="F38" s="101">
        <f t="shared" si="3"/>
        <v>0</v>
      </c>
    </row>
    <row r="39" spans="1:6" ht="16.899999999999999" customHeight="1" x14ac:dyDescent="0.15">
      <c r="A39" s="338"/>
      <c r="B39" s="359"/>
      <c r="C39" s="359"/>
      <c r="D39" s="8"/>
      <c r="E39" s="8"/>
      <c r="F39" s="6"/>
    </row>
    <row r="40" spans="1:6" ht="16.899999999999999" customHeight="1" x14ac:dyDescent="0.15">
      <c r="A40" s="338"/>
      <c r="B40" s="359"/>
      <c r="C40" s="359"/>
      <c r="D40" s="8"/>
      <c r="E40" s="8"/>
      <c r="F40" s="6"/>
    </row>
    <row r="41" spans="1:6" ht="16.899999999999999" customHeight="1" x14ac:dyDescent="0.15">
      <c r="A41" s="338"/>
      <c r="B41" s="359"/>
      <c r="C41" s="359"/>
      <c r="D41" s="8"/>
      <c r="E41" s="8"/>
      <c r="F41" s="6"/>
    </row>
    <row r="42" spans="1:6" ht="16.899999999999999" customHeight="1" thickBot="1" x14ac:dyDescent="0.2">
      <c r="A42" s="339"/>
      <c r="B42" s="357" t="s">
        <v>117</v>
      </c>
      <c r="C42" s="358"/>
      <c r="D42" s="128">
        <f>D35+D36+D37-D38</f>
        <v>614299137</v>
      </c>
      <c r="E42" s="128">
        <f>E35+E36+E37-E38</f>
        <v>612080449</v>
      </c>
      <c r="F42" s="129">
        <f>D42-E42</f>
        <v>2218688</v>
      </c>
    </row>
    <row r="43" spans="1:6" ht="16.899999999999999" customHeight="1" x14ac:dyDescent="0.15">
      <c r="B43" s="47"/>
      <c r="C43" s="47"/>
    </row>
    <row r="44" spans="1:6" ht="16.899999999999999" customHeight="1" x14ac:dyDescent="0.15">
      <c r="B44" s="47"/>
      <c r="C44" s="47"/>
      <c r="F44" s="100" t="s">
        <v>204</v>
      </c>
    </row>
    <row r="45" spans="1:6" ht="16.899999999999999" customHeight="1" x14ac:dyDescent="0.15"/>
    <row r="46" spans="1:6" ht="16.899999999999999" customHeight="1" x14ac:dyDescent="0.15"/>
    <row r="47" spans="1:6" ht="16.899999999999999" customHeight="1" x14ac:dyDescent="0.15"/>
    <row r="48" spans="1:6" ht="16.899999999999999" customHeight="1" x14ac:dyDescent="0.15"/>
    <row r="49" ht="16.899999999999999" customHeight="1" x14ac:dyDescent="0.15"/>
    <row r="50" ht="16.899999999999999"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30" customHeight="1" x14ac:dyDescent="0.15"/>
    <row r="58" ht="30" customHeight="1" x14ac:dyDescent="0.15"/>
    <row r="59" ht="30" customHeight="1" x14ac:dyDescent="0.15"/>
    <row r="60" ht="30" customHeight="1" x14ac:dyDescent="0.15"/>
    <row r="106" spans="3:9" ht="24.95" customHeight="1" x14ac:dyDescent="0.15">
      <c r="I106" s="254">
        <f>I107</f>
        <v>6000</v>
      </c>
    </row>
    <row r="107" spans="3:9" ht="24.95" customHeight="1" x14ac:dyDescent="0.15">
      <c r="C107" s="257" t="s">
        <v>433</v>
      </c>
      <c r="I107" s="1">
        <v>6000</v>
      </c>
    </row>
  </sheetData>
  <mergeCells count="27">
    <mergeCell ref="A33:C33"/>
    <mergeCell ref="B42:C42"/>
    <mergeCell ref="A34:A42"/>
    <mergeCell ref="B39:C39"/>
    <mergeCell ref="B40:C40"/>
    <mergeCell ref="B41:C41"/>
    <mergeCell ref="B34:C34"/>
    <mergeCell ref="B35:C35"/>
    <mergeCell ref="B36:C36"/>
    <mergeCell ref="B37:C37"/>
    <mergeCell ref="B38:C38"/>
    <mergeCell ref="B4:B7"/>
    <mergeCell ref="B8:B14"/>
    <mergeCell ref="C1:E1"/>
    <mergeCell ref="A4:A15"/>
    <mergeCell ref="B15:C15"/>
    <mergeCell ref="A3:C3"/>
    <mergeCell ref="C2:E2"/>
    <mergeCell ref="A24:C24"/>
    <mergeCell ref="B25:B28"/>
    <mergeCell ref="B29:B31"/>
    <mergeCell ref="B32:C32"/>
    <mergeCell ref="B16:B18"/>
    <mergeCell ref="B19:B22"/>
    <mergeCell ref="B23:C23"/>
    <mergeCell ref="A16:A23"/>
    <mergeCell ref="A25:A32"/>
  </mergeCells>
  <phoneticPr fontId="6"/>
  <pageMargins left="0.78740157480314965" right="0.19685039370078741" top="0.78740157480314965" bottom="0.39370078740157483" header="0.51181102362204722" footer="0.51181102362204722"/>
  <pageSetup paperSize="9" pageOrder="overThenDown"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31"/>
  <sheetViews>
    <sheetView zoomScaleNormal="100" workbookViewId="0">
      <selection activeCell="C107" sqref="C107"/>
    </sheetView>
  </sheetViews>
  <sheetFormatPr defaultRowHeight="12" x14ac:dyDescent="0.15"/>
  <cols>
    <col min="1" max="2" width="1.625" style="132" customWidth="1"/>
    <col min="3" max="3" width="12.625" style="132" customWidth="1"/>
    <col min="4" max="4" width="2.625" style="132" customWidth="1"/>
    <col min="5" max="5" width="12.125" style="133" customWidth="1"/>
    <col min="6" max="6" width="15.125" style="133" customWidth="1"/>
    <col min="7" max="8" width="15" style="133" customWidth="1"/>
    <col min="9" max="9" width="15.5" style="133" customWidth="1"/>
    <col min="10" max="16384" width="9" style="131"/>
  </cols>
  <sheetData>
    <row r="1" spans="1:9" ht="15" customHeight="1" x14ac:dyDescent="0.15">
      <c r="I1" s="134" t="s">
        <v>307</v>
      </c>
    </row>
    <row r="2" spans="1:9" ht="19.5" customHeight="1" x14ac:dyDescent="0.15">
      <c r="A2" s="376" t="s">
        <v>308</v>
      </c>
      <c r="B2" s="271"/>
      <c r="C2" s="271"/>
      <c r="D2" s="271"/>
      <c r="E2" s="271"/>
      <c r="F2" s="271"/>
      <c r="G2" s="271"/>
      <c r="H2" s="271"/>
      <c r="I2" s="271"/>
    </row>
    <row r="3" spans="1:9" ht="15" customHeight="1" x14ac:dyDescent="0.15">
      <c r="B3" s="377" t="s">
        <v>145</v>
      </c>
      <c r="C3" s="377"/>
      <c r="D3" s="377"/>
      <c r="E3" s="377"/>
      <c r="F3" s="377"/>
      <c r="G3" s="377"/>
      <c r="H3" s="377"/>
      <c r="I3" s="377"/>
    </row>
    <row r="4" spans="1:9" ht="7.5" customHeight="1" x14ac:dyDescent="0.15"/>
    <row r="5" spans="1:9" ht="15" customHeight="1" x14ac:dyDescent="0.15">
      <c r="B5" s="362" t="s">
        <v>309</v>
      </c>
      <c r="C5" s="363"/>
      <c r="D5" s="363"/>
      <c r="E5" s="363"/>
      <c r="F5" s="363"/>
      <c r="G5" s="363"/>
      <c r="H5" s="363"/>
      <c r="I5" s="363"/>
    </row>
    <row r="6" spans="1:9" ht="7.5" customHeight="1" x14ac:dyDescent="0.15"/>
    <row r="7" spans="1:9" ht="15" customHeight="1" x14ac:dyDescent="0.15">
      <c r="C7" s="360" t="s">
        <v>310</v>
      </c>
      <c r="D7" s="361"/>
      <c r="E7" s="361"/>
      <c r="F7" s="361"/>
      <c r="G7" s="361"/>
      <c r="H7" s="361"/>
      <c r="I7" s="361"/>
    </row>
    <row r="8" spans="1:9" ht="7.5" customHeight="1" x14ac:dyDescent="0.15"/>
    <row r="9" spans="1:9" ht="15" customHeight="1" x14ac:dyDescent="0.15">
      <c r="B9" s="362" t="s">
        <v>311</v>
      </c>
      <c r="C9" s="363"/>
      <c r="D9" s="363"/>
      <c r="E9" s="363"/>
      <c r="F9" s="363"/>
      <c r="G9" s="363"/>
      <c r="H9" s="363"/>
      <c r="I9" s="363"/>
    </row>
    <row r="10" spans="1:9" ht="9" customHeight="1" x14ac:dyDescent="0.15"/>
    <row r="11" spans="1:9" ht="15" customHeight="1" x14ac:dyDescent="0.15">
      <c r="C11" s="360" t="s">
        <v>397</v>
      </c>
      <c r="D11" s="360"/>
      <c r="E11" s="360"/>
      <c r="F11" s="360"/>
      <c r="G11" s="360"/>
      <c r="H11" s="360"/>
      <c r="I11" s="360"/>
    </row>
    <row r="12" spans="1:9" ht="15" customHeight="1" x14ac:dyDescent="0.15">
      <c r="C12" s="360" t="s">
        <v>146</v>
      </c>
      <c r="D12" s="360"/>
      <c r="E12" s="361"/>
      <c r="F12" s="361"/>
      <c r="G12" s="361"/>
      <c r="H12" s="361"/>
      <c r="I12" s="361"/>
    </row>
    <row r="13" spans="1:9" ht="15" customHeight="1" x14ac:dyDescent="0.15">
      <c r="C13" s="360" t="s">
        <v>147</v>
      </c>
      <c r="D13" s="360"/>
      <c r="E13" s="361"/>
      <c r="F13" s="361"/>
      <c r="G13" s="361"/>
      <c r="H13" s="361"/>
      <c r="I13" s="361"/>
    </row>
    <row r="14" spans="1:9" ht="15" customHeight="1" x14ac:dyDescent="0.15">
      <c r="C14" s="360" t="s">
        <v>350</v>
      </c>
      <c r="D14" s="360"/>
      <c r="E14" s="361"/>
      <c r="F14" s="361"/>
      <c r="G14" s="361"/>
      <c r="H14" s="361"/>
      <c r="I14" s="361"/>
    </row>
    <row r="15" spans="1:9" ht="15" customHeight="1" x14ac:dyDescent="0.15">
      <c r="C15" s="360" t="s">
        <v>351</v>
      </c>
      <c r="D15" s="360"/>
      <c r="E15" s="361"/>
      <c r="F15" s="361"/>
      <c r="G15" s="361"/>
      <c r="H15" s="361"/>
      <c r="I15" s="361"/>
    </row>
    <row r="16" spans="1:9" ht="15" customHeight="1" x14ac:dyDescent="0.15">
      <c r="C16" s="360" t="s">
        <v>352</v>
      </c>
      <c r="D16" s="360"/>
      <c r="E16" s="361"/>
      <c r="F16" s="361"/>
      <c r="G16" s="361"/>
      <c r="H16" s="361"/>
      <c r="I16" s="361"/>
    </row>
    <row r="17" spans="2:9" s="131" customFormat="1" ht="15" customHeight="1" x14ac:dyDescent="0.15">
      <c r="B17" s="132"/>
      <c r="C17" s="360" t="s">
        <v>148</v>
      </c>
      <c r="D17" s="360"/>
      <c r="E17" s="361"/>
      <c r="F17" s="361"/>
      <c r="G17" s="361"/>
      <c r="H17" s="361"/>
      <c r="I17" s="361"/>
    </row>
    <row r="18" spans="2:9" s="131" customFormat="1" ht="15" customHeight="1" x14ac:dyDescent="0.15">
      <c r="B18" s="132"/>
      <c r="C18" s="360" t="s">
        <v>149</v>
      </c>
      <c r="D18" s="360"/>
      <c r="E18" s="361"/>
      <c r="F18" s="361"/>
      <c r="G18" s="361"/>
      <c r="H18" s="361"/>
      <c r="I18" s="361"/>
    </row>
    <row r="19" spans="2:9" s="131" customFormat="1" ht="15" customHeight="1" x14ac:dyDescent="0.15">
      <c r="B19" s="132"/>
      <c r="C19" s="360" t="s">
        <v>353</v>
      </c>
      <c r="D19" s="360"/>
      <c r="E19" s="361"/>
      <c r="F19" s="361"/>
      <c r="G19" s="361"/>
      <c r="H19" s="361"/>
      <c r="I19" s="361"/>
    </row>
    <row r="20" spans="2:9" s="131" customFormat="1" ht="15" customHeight="1" x14ac:dyDescent="0.15">
      <c r="B20" s="132"/>
      <c r="C20" s="360" t="s">
        <v>150</v>
      </c>
      <c r="D20" s="360"/>
      <c r="E20" s="361"/>
      <c r="F20" s="361"/>
      <c r="G20" s="361"/>
      <c r="H20" s="361"/>
      <c r="I20" s="361"/>
    </row>
    <row r="21" spans="2:9" s="131" customFormat="1" ht="9.75" customHeight="1" x14ac:dyDescent="0.15">
      <c r="B21" s="132"/>
      <c r="C21" s="360" t="s">
        <v>151</v>
      </c>
      <c r="D21" s="360"/>
      <c r="E21" s="361"/>
      <c r="F21" s="361"/>
      <c r="G21" s="361"/>
      <c r="H21" s="361"/>
      <c r="I21" s="361"/>
    </row>
    <row r="22" spans="2:9" s="131" customFormat="1" ht="15" customHeight="1" x14ac:dyDescent="0.15">
      <c r="B22" s="132"/>
      <c r="C22" s="360" t="s">
        <v>152</v>
      </c>
      <c r="D22" s="360"/>
      <c r="E22" s="361"/>
      <c r="F22" s="361"/>
      <c r="G22" s="361"/>
      <c r="H22" s="361"/>
      <c r="I22" s="361"/>
    </row>
    <row r="23" spans="2:9" s="131" customFormat="1" ht="15" customHeight="1" x14ac:dyDescent="0.15">
      <c r="B23" s="132"/>
      <c r="C23" s="360" t="s">
        <v>153</v>
      </c>
      <c r="D23" s="360"/>
      <c r="E23" s="361"/>
      <c r="F23" s="361"/>
      <c r="G23" s="361"/>
      <c r="H23" s="361"/>
      <c r="I23" s="361"/>
    </row>
    <row r="24" spans="2:9" s="131" customFormat="1" ht="15" customHeight="1" x14ac:dyDescent="0.15">
      <c r="B24" s="132"/>
      <c r="C24" s="360" t="s">
        <v>154</v>
      </c>
      <c r="D24" s="360"/>
      <c r="E24" s="361"/>
      <c r="F24" s="361"/>
      <c r="G24" s="361"/>
      <c r="H24" s="361"/>
      <c r="I24" s="361"/>
    </row>
    <row r="25" spans="2:9" s="131" customFormat="1" ht="15" customHeight="1" x14ac:dyDescent="0.15">
      <c r="B25" s="132"/>
      <c r="C25" s="360" t="s">
        <v>338</v>
      </c>
      <c r="D25" s="360"/>
      <c r="E25" s="361"/>
      <c r="F25" s="361"/>
      <c r="G25" s="361"/>
      <c r="H25" s="361"/>
      <c r="I25" s="361"/>
    </row>
    <row r="26" spans="2:9" s="131" customFormat="1" ht="9.75" customHeight="1" x14ac:dyDescent="0.15">
      <c r="B26" s="132"/>
      <c r="C26" s="132"/>
      <c r="D26" s="132"/>
      <c r="E26" s="133"/>
      <c r="F26" s="133"/>
      <c r="G26" s="133"/>
      <c r="H26" s="133"/>
      <c r="I26" s="133"/>
    </row>
    <row r="27" spans="2:9" s="131" customFormat="1" ht="15" customHeight="1" x14ac:dyDescent="0.15">
      <c r="B27" s="362" t="s">
        <v>312</v>
      </c>
      <c r="C27" s="363"/>
      <c r="D27" s="363"/>
      <c r="E27" s="363"/>
      <c r="F27" s="363"/>
      <c r="G27" s="363"/>
      <c r="H27" s="363"/>
      <c r="I27" s="363"/>
    </row>
    <row r="28" spans="2:9" s="131" customFormat="1" ht="10.5" customHeight="1" x14ac:dyDescent="0.15">
      <c r="B28" s="132"/>
      <c r="C28" s="132"/>
      <c r="D28" s="132"/>
      <c r="E28" s="133"/>
      <c r="F28" s="133"/>
      <c r="G28" s="133"/>
      <c r="H28" s="133"/>
      <c r="I28" s="133"/>
    </row>
    <row r="29" spans="2:9" s="131" customFormat="1" ht="15" customHeight="1" x14ac:dyDescent="0.15">
      <c r="B29" s="132"/>
      <c r="C29" s="360" t="s">
        <v>310</v>
      </c>
      <c r="D29" s="361"/>
      <c r="E29" s="361"/>
      <c r="F29" s="361"/>
      <c r="G29" s="361"/>
      <c r="H29" s="361"/>
      <c r="I29" s="361"/>
    </row>
    <row r="30" spans="2:9" s="131" customFormat="1" ht="9.75" customHeight="1" x14ac:dyDescent="0.15">
      <c r="B30" s="132"/>
      <c r="C30" s="132"/>
      <c r="D30" s="132"/>
      <c r="E30" s="133"/>
      <c r="F30" s="133"/>
      <c r="G30" s="133"/>
      <c r="H30" s="133"/>
      <c r="I30" s="133"/>
    </row>
    <row r="31" spans="2:9" s="131" customFormat="1" ht="15" customHeight="1" x14ac:dyDescent="0.15">
      <c r="B31" s="362" t="s">
        <v>313</v>
      </c>
      <c r="C31" s="363"/>
      <c r="D31" s="363"/>
      <c r="E31" s="363"/>
      <c r="F31" s="363"/>
      <c r="G31" s="363"/>
      <c r="H31" s="363"/>
      <c r="I31" s="363"/>
    </row>
    <row r="32" spans="2:9" s="131" customFormat="1" ht="11.25" customHeight="1" x14ac:dyDescent="0.15">
      <c r="B32" s="132"/>
      <c r="C32" s="132"/>
      <c r="D32" s="132"/>
      <c r="E32" s="133"/>
      <c r="F32" s="133"/>
      <c r="G32" s="133"/>
      <c r="H32" s="133"/>
      <c r="I32" s="133"/>
    </row>
    <row r="33" spans="2:9" s="131" customFormat="1" ht="15" customHeight="1" x14ac:dyDescent="0.15">
      <c r="B33" s="132"/>
      <c r="C33" s="132" t="s">
        <v>314</v>
      </c>
      <c r="D33" s="132"/>
      <c r="E33" s="133"/>
      <c r="F33" s="133"/>
      <c r="G33" s="133"/>
      <c r="H33" s="133"/>
      <c r="I33" s="133"/>
    </row>
    <row r="34" spans="2:9" s="131" customFormat="1" ht="15" customHeight="1" x14ac:dyDescent="0.15">
      <c r="B34" s="132"/>
      <c r="C34" s="132" t="s">
        <v>315</v>
      </c>
      <c r="D34" s="132"/>
      <c r="E34" s="133"/>
      <c r="F34" s="133"/>
      <c r="G34" s="133"/>
      <c r="H34" s="133"/>
      <c r="I34" s="133"/>
    </row>
    <row r="35" spans="2:9" s="131" customFormat="1" ht="15" customHeight="1" x14ac:dyDescent="0.15">
      <c r="B35" s="132"/>
      <c r="C35" s="132" t="s">
        <v>316</v>
      </c>
      <c r="D35" s="132"/>
      <c r="E35" s="133"/>
      <c r="F35" s="133"/>
      <c r="G35" s="133"/>
      <c r="H35" s="133"/>
      <c r="I35" s="133"/>
    </row>
    <row r="36" spans="2:9" s="131" customFormat="1" ht="8.25" customHeight="1" x14ac:dyDescent="0.15">
      <c r="B36" s="132"/>
      <c r="C36" s="132"/>
      <c r="D36" s="132"/>
      <c r="E36" s="133"/>
      <c r="F36" s="133"/>
      <c r="G36" s="133"/>
      <c r="H36" s="133"/>
      <c r="I36" s="133"/>
    </row>
    <row r="37" spans="2:9" s="131" customFormat="1" ht="15" customHeight="1" x14ac:dyDescent="0.15">
      <c r="B37" s="132"/>
      <c r="C37" s="132" t="s">
        <v>317</v>
      </c>
      <c r="D37" s="132"/>
      <c r="E37" s="133"/>
      <c r="F37" s="133"/>
      <c r="G37" s="133"/>
      <c r="H37" s="133"/>
      <c r="I37" s="133"/>
    </row>
    <row r="38" spans="2:9" s="131" customFormat="1" ht="15" customHeight="1" x14ac:dyDescent="0.15">
      <c r="B38" s="132"/>
      <c r="C38" s="132" t="s">
        <v>318</v>
      </c>
      <c r="D38" s="132"/>
      <c r="E38" s="133"/>
      <c r="F38" s="133"/>
      <c r="G38" s="133"/>
      <c r="H38" s="133"/>
      <c r="I38" s="133"/>
    </row>
    <row r="39" spans="2:9" s="131" customFormat="1" ht="15" customHeight="1" x14ac:dyDescent="0.15">
      <c r="B39" s="132"/>
      <c r="C39" s="360" t="s">
        <v>339</v>
      </c>
      <c r="D39" s="361"/>
      <c r="E39" s="361"/>
      <c r="F39" s="361"/>
      <c r="G39" s="361"/>
      <c r="H39" s="361"/>
      <c r="I39" s="361"/>
    </row>
    <row r="40" spans="2:9" s="131" customFormat="1" ht="13.5" customHeight="1" x14ac:dyDescent="0.15">
      <c r="B40" s="132"/>
      <c r="C40" s="132"/>
      <c r="D40" s="132"/>
      <c r="E40" s="133"/>
      <c r="F40" s="133"/>
      <c r="G40" s="133"/>
      <c r="H40" s="133"/>
      <c r="I40" s="133"/>
    </row>
    <row r="41" spans="2:9" s="131" customFormat="1" ht="15" customHeight="1" x14ac:dyDescent="0.15">
      <c r="B41" s="362" t="s">
        <v>319</v>
      </c>
      <c r="C41" s="363"/>
      <c r="D41" s="363"/>
      <c r="E41" s="363"/>
      <c r="F41" s="363"/>
      <c r="G41" s="363"/>
      <c r="H41" s="363"/>
      <c r="I41" s="363"/>
    </row>
    <row r="42" spans="2:9" s="131" customFormat="1" ht="10.5" customHeight="1" x14ac:dyDescent="0.15">
      <c r="B42" s="132"/>
      <c r="C42" s="132"/>
      <c r="D42" s="132"/>
      <c r="E42" s="133"/>
      <c r="F42" s="133"/>
      <c r="G42" s="133"/>
      <c r="H42" s="133"/>
      <c r="I42" s="133"/>
    </row>
    <row r="43" spans="2:9" s="131" customFormat="1" ht="15" customHeight="1" x14ac:dyDescent="0.15">
      <c r="B43" s="132"/>
      <c r="C43" s="360" t="s">
        <v>340</v>
      </c>
      <c r="D43" s="360"/>
      <c r="E43" s="361"/>
      <c r="F43" s="361"/>
      <c r="G43" s="361"/>
      <c r="H43" s="361"/>
      <c r="I43" s="361"/>
    </row>
    <row r="44" spans="2:9" s="131" customFormat="1" ht="15" customHeight="1" x14ac:dyDescent="0.15">
      <c r="B44" s="132"/>
      <c r="C44" s="360" t="s">
        <v>320</v>
      </c>
      <c r="D44" s="360"/>
      <c r="E44" s="361"/>
      <c r="F44" s="361"/>
      <c r="G44" s="361"/>
      <c r="H44" s="361"/>
      <c r="I44" s="361"/>
    </row>
    <row r="45" spans="2:9" s="131" customFormat="1" ht="15" customHeight="1" x14ac:dyDescent="0.15">
      <c r="B45" s="132"/>
      <c r="C45" s="360" t="s">
        <v>321</v>
      </c>
      <c r="D45" s="360"/>
      <c r="E45" s="361"/>
      <c r="F45" s="361"/>
      <c r="G45" s="361"/>
      <c r="H45" s="361"/>
      <c r="I45" s="361"/>
    </row>
    <row r="46" spans="2:9" s="131" customFormat="1" ht="15" customHeight="1" x14ac:dyDescent="0.15">
      <c r="B46" s="132"/>
      <c r="C46" s="360" t="s">
        <v>156</v>
      </c>
      <c r="D46" s="360"/>
      <c r="E46" s="361"/>
      <c r="F46" s="361"/>
      <c r="G46" s="361"/>
      <c r="H46" s="361"/>
      <c r="I46" s="361"/>
    </row>
    <row r="47" spans="2:9" s="131" customFormat="1" ht="15" customHeight="1" x14ac:dyDescent="0.15">
      <c r="B47" s="132"/>
      <c r="C47" s="360" t="s">
        <v>157</v>
      </c>
      <c r="D47" s="360"/>
      <c r="E47" s="361"/>
      <c r="F47" s="361"/>
      <c r="G47" s="361"/>
      <c r="H47" s="361"/>
      <c r="I47" s="361"/>
    </row>
    <row r="48" spans="2:9" s="131" customFormat="1" ht="15" customHeight="1" x14ac:dyDescent="0.15">
      <c r="B48" s="132"/>
      <c r="C48" s="360" t="s">
        <v>158</v>
      </c>
      <c r="D48" s="360"/>
      <c r="E48" s="361"/>
      <c r="F48" s="361"/>
      <c r="G48" s="361"/>
      <c r="H48" s="361"/>
      <c r="I48" s="361"/>
    </row>
    <row r="49" spans="1:9" ht="15" customHeight="1" x14ac:dyDescent="0.15">
      <c r="C49" s="360" t="s">
        <v>159</v>
      </c>
      <c r="D49" s="360"/>
      <c r="E49" s="361"/>
      <c r="F49" s="361"/>
      <c r="G49" s="361"/>
      <c r="H49" s="361"/>
      <c r="I49" s="361"/>
    </row>
    <row r="50" spans="1:9" ht="15" customHeight="1" x14ac:dyDescent="0.15">
      <c r="C50" s="360" t="s">
        <v>160</v>
      </c>
      <c r="D50" s="360"/>
      <c r="E50" s="361"/>
      <c r="F50" s="361"/>
      <c r="G50" s="361"/>
      <c r="H50" s="361"/>
      <c r="I50" s="361"/>
    </row>
    <row r="51" spans="1:9" ht="15" customHeight="1" x14ac:dyDescent="0.15">
      <c r="C51" s="360" t="s">
        <v>161</v>
      </c>
      <c r="D51" s="360"/>
      <c r="E51" s="361"/>
      <c r="F51" s="361"/>
      <c r="G51" s="361"/>
      <c r="H51" s="361"/>
      <c r="I51" s="361"/>
    </row>
    <row r="52" spans="1:9" ht="15" customHeight="1" x14ac:dyDescent="0.15">
      <c r="C52" s="360" t="s">
        <v>162</v>
      </c>
      <c r="D52" s="360"/>
      <c r="E52" s="361"/>
      <c r="F52" s="361"/>
      <c r="G52" s="361"/>
      <c r="H52" s="361"/>
      <c r="I52" s="361"/>
    </row>
    <row r="53" spans="1:9" ht="15" customHeight="1" x14ac:dyDescent="0.15">
      <c r="C53" s="360" t="s">
        <v>163</v>
      </c>
      <c r="D53" s="360"/>
      <c r="E53" s="361"/>
      <c r="F53" s="361"/>
      <c r="G53" s="361"/>
      <c r="H53" s="361"/>
      <c r="I53" s="361"/>
    </row>
    <row r="54" spans="1:9" ht="15" customHeight="1" x14ac:dyDescent="0.15">
      <c r="A54" s="131"/>
      <c r="B54" s="160"/>
      <c r="C54" s="360" t="s">
        <v>354</v>
      </c>
      <c r="D54" s="360"/>
      <c r="E54" s="361"/>
      <c r="F54" s="361"/>
      <c r="G54" s="361"/>
      <c r="H54" s="361"/>
      <c r="I54" s="361"/>
    </row>
    <row r="55" spans="1:9" ht="15" customHeight="1" x14ac:dyDescent="0.15">
      <c r="A55" s="131"/>
      <c r="B55" s="160"/>
      <c r="C55" s="360"/>
      <c r="D55" s="360"/>
      <c r="E55" s="361"/>
      <c r="F55" s="361"/>
      <c r="G55" s="361"/>
      <c r="H55" s="361"/>
      <c r="I55" s="361"/>
    </row>
    <row r="56" spans="1:9" ht="15" customHeight="1" x14ac:dyDescent="0.15">
      <c r="A56" s="131"/>
      <c r="B56" s="160"/>
      <c r="C56" s="360" t="s">
        <v>155</v>
      </c>
      <c r="D56" s="360"/>
      <c r="E56" s="361"/>
      <c r="F56" s="361"/>
      <c r="G56" s="361"/>
      <c r="H56" s="361"/>
      <c r="I56" s="361"/>
    </row>
    <row r="57" spans="1:9" ht="15" customHeight="1" x14ac:dyDescent="0.15">
      <c r="A57" s="131"/>
      <c r="B57" s="160"/>
      <c r="C57" s="360" t="s">
        <v>164</v>
      </c>
      <c r="D57" s="360"/>
      <c r="E57" s="361"/>
      <c r="F57" s="361"/>
      <c r="G57" s="361"/>
      <c r="H57" s="361"/>
      <c r="I57" s="361"/>
    </row>
    <row r="58" spans="1:9" ht="15" customHeight="1" x14ac:dyDescent="0.15">
      <c r="A58" s="131"/>
      <c r="B58" s="160"/>
      <c r="C58" s="360" t="s">
        <v>322</v>
      </c>
      <c r="D58" s="360"/>
      <c r="E58" s="361"/>
      <c r="F58" s="361"/>
      <c r="G58" s="361"/>
      <c r="H58" s="361"/>
      <c r="I58" s="361"/>
    </row>
    <row r="59" spans="1:9" ht="15" customHeight="1" x14ac:dyDescent="0.15">
      <c r="A59" s="131"/>
      <c r="C59" s="360" t="s">
        <v>341</v>
      </c>
      <c r="D59" s="360"/>
      <c r="E59" s="361"/>
      <c r="F59" s="361"/>
      <c r="G59" s="361"/>
      <c r="H59" s="361"/>
      <c r="I59" s="361"/>
    </row>
    <row r="60" spans="1:9" ht="15" customHeight="1" x14ac:dyDescent="0.15">
      <c r="A60" s="131"/>
    </row>
    <row r="61" spans="1:9" ht="15" customHeight="1" x14ac:dyDescent="0.15">
      <c r="C61" s="378" t="s">
        <v>346</v>
      </c>
      <c r="D61" s="378"/>
      <c r="E61" s="378"/>
      <c r="F61" s="378"/>
      <c r="G61" s="378"/>
      <c r="H61" s="378"/>
      <c r="I61" s="378"/>
    </row>
    <row r="62" spans="1:9" ht="15" customHeight="1" x14ac:dyDescent="0.15">
      <c r="B62" s="362" t="s">
        <v>323</v>
      </c>
      <c r="C62" s="363"/>
      <c r="D62" s="363"/>
      <c r="E62" s="363"/>
      <c r="F62" s="363"/>
      <c r="G62" s="363"/>
      <c r="H62" s="363"/>
      <c r="I62" s="363"/>
    </row>
    <row r="63" spans="1:9" ht="6" customHeight="1" x14ac:dyDescent="0.15">
      <c r="B63" s="160"/>
      <c r="C63" s="147"/>
      <c r="D63" s="147"/>
      <c r="E63" s="147"/>
      <c r="F63" s="147"/>
      <c r="G63" s="147"/>
      <c r="H63" s="147"/>
      <c r="I63" s="147"/>
    </row>
    <row r="64" spans="1:9" ht="15" customHeight="1" x14ac:dyDescent="0.15">
      <c r="C64" s="362" t="s">
        <v>165</v>
      </c>
      <c r="D64" s="363"/>
      <c r="E64" s="363"/>
      <c r="F64" s="363"/>
      <c r="G64" s="363"/>
      <c r="H64" s="363"/>
      <c r="I64" s="363"/>
    </row>
    <row r="65" spans="1:9" ht="13.5" customHeight="1" x14ac:dyDescent="0.15">
      <c r="C65" s="379" t="s">
        <v>166</v>
      </c>
      <c r="D65" s="380"/>
      <c r="E65" s="380"/>
      <c r="F65" s="380"/>
      <c r="G65" s="380"/>
      <c r="H65" s="380"/>
      <c r="I65" s="380"/>
    </row>
    <row r="66" spans="1:9" ht="15" customHeight="1" x14ac:dyDescent="0.15">
      <c r="C66" s="370" t="s">
        <v>167</v>
      </c>
      <c r="D66" s="371"/>
      <c r="E66" s="372"/>
      <c r="F66" s="135" t="s">
        <v>168</v>
      </c>
      <c r="G66" s="135" t="s">
        <v>169</v>
      </c>
      <c r="H66" s="135" t="s">
        <v>170</v>
      </c>
      <c r="I66" s="135" t="s">
        <v>171</v>
      </c>
    </row>
    <row r="67" spans="1:9" ht="15" customHeight="1" x14ac:dyDescent="0.15">
      <c r="C67" s="373" t="s">
        <v>342</v>
      </c>
      <c r="D67" s="374"/>
      <c r="E67" s="375"/>
      <c r="F67" s="136">
        <v>170075430</v>
      </c>
      <c r="G67" s="137">
        <v>0</v>
      </c>
      <c r="H67" s="137">
        <v>0</v>
      </c>
      <c r="I67" s="136">
        <v>170075430</v>
      </c>
    </row>
    <row r="68" spans="1:9" ht="15" customHeight="1" x14ac:dyDescent="0.15">
      <c r="C68" s="367" t="s">
        <v>179</v>
      </c>
      <c r="D68" s="368"/>
      <c r="E68" s="369"/>
      <c r="F68" s="138">
        <v>572571047</v>
      </c>
      <c r="G68" s="143">
        <v>4406600</v>
      </c>
      <c r="H68" s="138">
        <v>33501096</v>
      </c>
      <c r="I68" s="138">
        <f>F68+G68-H68</f>
        <v>543476551</v>
      </c>
    </row>
    <row r="69" spans="1:9" ht="15" customHeight="1" x14ac:dyDescent="0.15">
      <c r="C69" s="370" t="s">
        <v>172</v>
      </c>
      <c r="D69" s="371"/>
      <c r="E69" s="372"/>
      <c r="F69" s="139">
        <f>F67+F68</f>
        <v>742646477</v>
      </c>
      <c r="G69" s="200">
        <f>G67+G68</f>
        <v>4406600</v>
      </c>
      <c r="H69" s="139">
        <f>H67+H68</f>
        <v>33501096</v>
      </c>
      <c r="I69" s="139">
        <f>I67+I68</f>
        <v>713551981</v>
      </c>
    </row>
    <row r="70" spans="1:9" ht="7.5" customHeight="1" x14ac:dyDescent="0.15"/>
    <row r="71" spans="1:9" ht="15" customHeight="1" x14ac:dyDescent="0.15">
      <c r="B71" s="362" t="s">
        <v>324</v>
      </c>
      <c r="C71" s="363"/>
      <c r="D71" s="363"/>
      <c r="E71" s="363"/>
      <c r="F71" s="363"/>
      <c r="G71" s="363"/>
      <c r="H71" s="363"/>
      <c r="I71" s="363"/>
    </row>
    <row r="72" spans="1:9" ht="5.25" customHeight="1" x14ac:dyDescent="0.15"/>
    <row r="73" spans="1:9" ht="15" customHeight="1" x14ac:dyDescent="0.15">
      <c r="C73" s="132" t="s">
        <v>355</v>
      </c>
      <c r="D73" s="133"/>
    </row>
    <row r="74" spans="1:9" ht="15" customHeight="1" x14ac:dyDescent="0.15">
      <c r="C74" s="251" t="s">
        <v>429</v>
      </c>
      <c r="D74" s="133"/>
    </row>
    <row r="75" spans="1:9" ht="12.75" customHeight="1" x14ac:dyDescent="0.15">
      <c r="C75" s="132" t="s">
        <v>430</v>
      </c>
    </row>
    <row r="76" spans="1:9" ht="3.75" customHeight="1" x14ac:dyDescent="0.15"/>
    <row r="77" spans="1:9" ht="15" customHeight="1" x14ac:dyDescent="0.15">
      <c r="B77" s="362" t="s">
        <v>325</v>
      </c>
      <c r="C77" s="363"/>
      <c r="D77" s="363"/>
      <c r="E77" s="363"/>
      <c r="F77" s="363"/>
      <c r="G77" s="363"/>
      <c r="H77" s="363"/>
      <c r="I77" s="363"/>
    </row>
    <row r="78" spans="1:9" ht="5.25" customHeight="1" x14ac:dyDescent="0.15"/>
    <row r="79" spans="1:9" ht="15" customHeight="1" x14ac:dyDescent="0.15">
      <c r="A79" s="131"/>
      <c r="B79" s="160"/>
      <c r="C79" s="360" t="s">
        <v>410</v>
      </c>
      <c r="D79" s="360"/>
      <c r="E79" s="361"/>
      <c r="F79" s="361"/>
      <c r="G79" s="361"/>
      <c r="H79" s="361"/>
      <c r="I79" s="361"/>
    </row>
    <row r="80" spans="1:9" ht="4.5" customHeight="1" x14ac:dyDescent="0.15"/>
    <row r="81" spans="2:9" ht="15" customHeight="1" x14ac:dyDescent="0.15">
      <c r="B81" s="362" t="s">
        <v>343</v>
      </c>
      <c r="C81" s="363"/>
      <c r="D81" s="363"/>
      <c r="E81" s="363"/>
      <c r="F81" s="363"/>
      <c r="G81" s="363"/>
      <c r="H81" s="363"/>
      <c r="I81" s="363"/>
    </row>
    <row r="82" spans="2:9" ht="3.75" customHeight="1" x14ac:dyDescent="0.15">
      <c r="B82" s="160"/>
      <c r="C82" s="147"/>
      <c r="D82" s="147"/>
      <c r="E82" s="147"/>
      <c r="F82" s="147"/>
      <c r="G82" s="147"/>
      <c r="H82" s="147"/>
      <c r="I82" s="147"/>
    </row>
    <row r="83" spans="2:9" ht="15" customHeight="1" x14ac:dyDescent="0.15">
      <c r="C83" s="362" t="s">
        <v>173</v>
      </c>
      <c r="D83" s="363"/>
      <c r="E83" s="363"/>
      <c r="F83" s="363"/>
      <c r="G83" s="363"/>
      <c r="H83" s="363"/>
      <c r="I83" s="363"/>
    </row>
    <row r="84" spans="2:9" ht="15" customHeight="1" x14ac:dyDescent="0.15">
      <c r="C84" s="379" t="s">
        <v>166</v>
      </c>
      <c r="D84" s="380"/>
      <c r="E84" s="380"/>
      <c r="F84" s="380"/>
      <c r="G84" s="380"/>
      <c r="H84" s="380"/>
    </row>
    <row r="85" spans="2:9" ht="15" customHeight="1" x14ac:dyDescent="0.15">
      <c r="C85" s="370"/>
      <c r="D85" s="371"/>
      <c r="E85" s="372"/>
      <c r="F85" s="135" t="s">
        <v>174</v>
      </c>
      <c r="G85" s="135" t="s">
        <v>175</v>
      </c>
      <c r="H85" s="135" t="s">
        <v>171</v>
      </c>
      <c r="I85" s="141"/>
    </row>
    <row r="86" spans="2:9" ht="15" customHeight="1" x14ac:dyDescent="0.15">
      <c r="C86" s="373" t="s">
        <v>176</v>
      </c>
      <c r="D86" s="374"/>
      <c r="E86" s="375"/>
      <c r="F86" s="137"/>
      <c r="G86" s="137"/>
      <c r="H86" s="137"/>
      <c r="I86" s="142"/>
    </row>
    <row r="87" spans="2:9" ht="15" customHeight="1" x14ac:dyDescent="0.15">
      <c r="C87" s="209" t="s">
        <v>398</v>
      </c>
      <c r="D87" s="142"/>
      <c r="E87" s="210"/>
      <c r="F87" s="143">
        <v>170075430</v>
      </c>
      <c r="G87" s="198">
        <v>0</v>
      </c>
      <c r="H87" s="138">
        <f>SUM(F87-G87)</f>
        <v>170075430</v>
      </c>
      <c r="I87" s="142"/>
    </row>
    <row r="88" spans="2:9" ht="15" customHeight="1" x14ac:dyDescent="0.15">
      <c r="C88" s="367" t="s">
        <v>399</v>
      </c>
      <c r="D88" s="368"/>
      <c r="E88" s="369"/>
      <c r="F88" s="138">
        <v>1329642989</v>
      </c>
      <c r="G88" s="143">
        <v>786166438</v>
      </c>
      <c r="H88" s="138">
        <f>SUM(F88-G88)</f>
        <v>543476551</v>
      </c>
      <c r="I88" s="246"/>
    </row>
    <row r="89" spans="2:9" ht="15" customHeight="1" x14ac:dyDescent="0.15">
      <c r="C89" s="370" t="s">
        <v>177</v>
      </c>
      <c r="D89" s="371"/>
      <c r="E89" s="372"/>
      <c r="F89" s="139">
        <f>SUM(F87:F88)</f>
        <v>1499718419</v>
      </c>
      <c r="G89" s="200">
        <f>SUM(G88)</f>
        <v>786166438</v>
      </c>
      <c r="H89" s="139">
        <f>H87+H88</f>
        <v>713551981</v>
      </c>
      <c r="I89" s="246"/>
    </row>
    <row r="90" spans="2:9" ht="15" customHeight="1" x14ac:dyDescent="0.15">
      <c r="C90" s="373" t="s">
        <v>178</v>
      </c>
      <c r="D90" s="374"/>
      <c r="E90" s="375"/>
      <c r="F90" s="137"/>
      <c r="G90" s="144"/>
      <c r="H90" s="137"/>
      <c r="I90" s="142"/>
    </row>
    <row r="91" spans="2:9" ht="15" customHeight="1" x14ac:dyDescent="0.15">
      <c r="C91" s="367" t="s">
        <v>179</v>
      </c>
      <c r="D91" s="368"/>
      <c r="E91" s="369"/>
      <c r="F91" s="138">
        <v>13195394</v>
      </c>
      <c r="G91" s="143">
        <v>8615573</v>
      </c>
      <c r="H91" s="138">
        <f>SUM(F91-G91)</f>
        <v>4579821</v>
      </c>
      <c r="I91" s="246"/>
    </row>
    <row r="92" spans="2:9" ht="15" customHeight="1" x14ac:dyDescent="0.15">
      <c r="C92" s="367" t="s">
        <v>180</v>
      </c>
      <c r="D92" s="368"/>
      <c r="E92" s="369"/>
      <c r="F92" s="138">
        <v>22973579</v>
      </c>
      <c r="G92" s="143">
        <v>21833743</v>
      </c>
      <c r="H92" s="138">
        <f t="shared" ref="H92:H94" si="0">SUM(F92-G92)</f>
        <v>1139836</v>
      </c>
      <c r="I92" s="142"/>
    </row>
    <row r="93" spans="2:9" ht="15" customHeight="1" x14ac:dyDescent="0.15">
      <c r="C93" s="367" t="s">
        <v>181</v>
      </c>
      <c r="D93" s="368"/>
      <c r="E93" s="369"/>
      <c r="F93" s="138">
        <v>45334488</v>
      </c>
      <c r="G93" s="143">
        <v>45085874</v>
      </c>
      <c r="H93" s="138">
        <f t="shared" si="0"/>
        <v>248614</v>
      </c>
      <c r="I93" s="142"/>
    </row>
    <row r="94" spans="2:9" ht="15" customHeight="1" x14ac:dyDescent="0.15">
      <c r="C94" s="367" t="s">
        <v>182</v>
      </c>
      <c r="D94" s="368"/>
      <c r="E94" s="369"/>
      <c r="F94" s="138">
        <v>111867070</v>
      </c>
      <c r="G94" s="143">
        <v>92254810</v>
      </c>
      <c r="H94" s="138">
        <f t="shared" si="0"/>
        <v>19612260</v>
      </c>
      <c r="I94" s="142"/>
    </row>
    <row r="95" spans="2:9" ht="15" customHeight="1" x14ac:dyDescent="0.15">
      <c r="C95" s="370" t="s">
        <v>177</v>
      </c>
      <c r="D95" s="371"/>
      <c r="E95" s="372"/>
      <c r="F95" s="139">
        <f>SUM(F91:F94)</f>
        <v>193370531</v>
      </c>
      <c r="G95" s="200">
        <f>SUM(G91:G94)</f>
        <v>167790000</v>
      </c>
      <c r="H95" s="139">
        <f>F95-G95</f>
        <v>25580531</v>
      </c>
      <c r="I95" s="142"/>
    </row>
    <row r="96" spans="2:9" ht="15" customHeight="1" x14ac:dyDescent="0.15">
      <c r="C96" s="370" t="s">
        <v>172</v>
      </c>
      <c r="D96" s="371"/>
      <c r="E96" s="372"/>
      <c r="F96" s="139">
        <f>SUM(F89,F95)</f>
        <v>1693088950</v>
      </c>
      <c r="G96" s="200">
        <f>SUM(G89,G95)</f>
        <v>953956438</v>
      </c>
      <c r="H96" s="139">
        <f>SUM(F96-G96)</f>
        <v>739132512</v>
      </c>
      <c r="I96" s="142"/>
    </row>
    <row r="97" spans="1:9" ht="4.5" customHeight="1" x14ac:dyDescent="0.15"/>
    <row r="98" spans="1:9" ht="3.75" customHeight="1" x14ac:dyDescent="0.15">
      <c r="A98" s="131"/>
    </row>
    <row r="99" spans="1:9" ht="15" customHeight="1" x14ac:dyDescent="0.15">
      <c r="A99" s="131"/>
      <c r="B99" s="362" t="s">
        <v>326</v>
      </c>
      <c r="C99" s="363"/>
      <c r="D99" s="363"/>
      <c r="E99" s="363"/>
      <c r="F99" s="363"/>
      <c r="G99" s="363"/>
      <c r="H99" s="363"/>
      <c r="I99" s="363"/>
    </row>
    <row r="100" spans="1:9" ht="8.25" customHeight="1" x14ac:dyDescent="0.15">
      <c r="A100" s="131"/>
      <c r="B100" s="160"/>
      <c r="C100" s="147"/>
      <c r="D100" s="147"/>
      <c r="E100" s="147"/>
      <c r="F100" s="147"/>
      <c r="G100" s="147"/>
      <c r="H100" s="147"/>
      <c r="I100" s="147"/>
    </row>
    <row r="101" spans="1:9" ht="15" customHeight="1" x14ac:dyDescent="0.15">
      <c r="A101" s="131"/>
      <c r="C101" s="362" t="s">
        <v>183</v>
      </c>
      <c r="D101" s="363"/>
      <c r="E101" s="363"/>
      <c r="F101" s="363"/>
      <c r="G101" s="363"/>
      <c r="H101" s="363"/>
      <c r="I101" s="363"/>
    </row>
    <row r="102" spans="1:9" ht="15" customHeight="1" x14ac:dyDescent="0.15">
      <c r="A102" s="131"/>
      <c r="C102" s="379" t="s">
        <v>166</v>
      </c>
      <c r="D102" s="380"/>
      <c r="E102" s="380"/>
      <c r="F102" s="380"/>
      <c r="G102" s="380"/>
      <c r="H102" s="380"/>
    </row>
    <row r="103" spans="1:9" ht="28.5" customHeight="1" x14ac:dyDescent="0.15">
      <c r="A103" s="131"/>
      <c r="C103" s="370"/>
      <c r="D103" s="371"/>
      <c r="E103" s="372"/>
      <c r="F103" s="135" t="s">
        <v>184</v>
      </c>
      <c r="G103" s="135" t="s">
        <v>185</v>
      </c>
      <c r="H103" s="135" t="s">
        <v>186</v>
      </c>
      <c r="I103" s="141"/>
    </row>
    <row r="104" spans="1:9" ht="15" customHeight="1" x14ac:dyDescent="0.15">
      <c r="A104" s="131"/>
      <c r="C104" s="373" t="s">
        <v>344</v>
      </c>
      <c r="D104" s="374"/>
      <c r="E104" s="375"/>
      <c r="F104" s="136">
        <v>95198864</v>
      </c>
      <c r="G104" s="137">
        <v>0</v>
      </c>
      <c r="H104" s="136">
        <f>F104-G104</f>
        <v>95198864</v>
      </c>
      <c r="I104" s="142"/>
    </row>
    <row r="105" spans="1:9" ht="15" customHeight="1" x14ac:dyDescent="0.15">
      <c r="A105" s="131"/>
      <c r="C105" s="367"/>
      <c r="D105" s="368"/>
      <c r="E105" s="369"/>
      <c r="F105" s="138"/>
      <c r="G105" s="198"/>
      <c r="H105" s="138"/>
      <c r="I105" s="142"/>
    </row>
    <row r="106" spans="1:9" ht="15" customHeight="1" x14ac:dyDescent="0.15">
      <c r="A106" s="131"/>
      <c r="C106" s="370"/>
      <c r="D106" s="371"/>
      <c r="E106" s="372"/>
      <c r="F106" s="139">
        <f>F104+F105</f>
        <v>95198864</v>
      </c>
      <c r="G106" s="199">
        <v>0</v>
      </c>
      <c r="H106" s="139">
        <f>H104+H105</f>
        <v>95198864</v>
      </c>
      <c r="I106" s="255">
        <f>I107</f>
        <v>6000</v>
      </c>
    </row>
    <row r="107" spans="1:9" ht="9.75" customHeight="1" x14ac:dyDescent="0.15">
      <c r="A107" s="131"/>
      <c r="C107" s="131" t="s">
        <v>433</v>
      </c>
      <c r="I107" s="133">
        <v>6000</v>
      </c>
    </row>
    <row r="108" spans="1:9" ht="15" customHeight="1" x14ac:dyDescent="0.15">
      <c r="A108" s="131"/>
      <c r="B108" s="362" t="s">
        <v>327</v>
      </c>
      <c r="C108" s="363"/>
      <c r="D108" s="363"/>
      <c r="E108" s="363"/>
      <c r="F108" s="363"/>
      <c r="G108" s="363"/>
      <c r="H108" s="363"/>
      <c r="I108" s="363"/>
    </row>
    <row r="109" spans="1:9" ht="6" customHeight="1" x14ac:dyDescent="0.15">
      <c r="A109" s="131"/>
      <c r="C109" s="140"/>
      <c r="D109" s="140"/>
      <c r="E109" s="141"/>
      <c r="F109" s="141"/>
      <c r="G109" s="141"/>
      <c r="H109" s="141"/>
      <c r="I109" s="141"/>
    </row>
    <row r="110" spans="1:9" ht="14.25" customHeight="1" x14ac:dyDescent="0.15">
      <c r="A110" s="131"/>
      <c r="C110" s="362" t="s">
        <v>328</v>
      </c>
      <c r="D110" s="363"/>
      <c r="E110" s="363"/>
      <c r="F110" s="363"/>
      <c r="G110" s="363"/>
      <c r="H110" s="363"/>
      <c r="I110" s="363"/>
    </row>
    <row r="111" spans="1:9" ht="8.25" customHeight="1" x14ac:dyDescent="0.15">
      <c r="A111" s="131"/>
    </row>
    <row r="112" spans="1:9" ht="15" customHeight="1" x14ac:dyDescent="0.15">
      <c r="A112" s="131"/>
      <c r="B112" s="362" t="s">
        <v>329</v>
      </c>
      <c r="C112" s="363"/>
      <c r="D112" s="363"/>
      <c r="E112" s="363"/>
      <c r="F112" s="363"/>
      <c r="G112" s="363"/>
      <c r="H112" s="363"/>
      <c r="I112" s="363"/>
    </row>
    <row r="113" spans="1:9" ht="4.5" customHeight="1" x14ac:dyDescent="0.15">
      <c r="A113" s="131"/>
      <c r="C113" s="365"/>
      <c r="D113" s="366"/>
      <c r="E113" s="366"/>
      <c r="F113" s="366"/>
      <c r="G113" s="366"/>
      <c r="H113" s="366"/>
      <c r="I113" s="366"/>
    </row>
    <row r="114" spans="1:9" ht="14.25" customHeight="1" x14ac:dyDescent="0.15">
      <c r="A114" s="131"/>
      <c r="C114" s="365" t="s">
        <v>328</v>
      </c>
      <c r="D114" s="366"/>
      <c r="E114" s="366"/>
      <c r="F114" s="366"/>
      <c r="G114" s="366"/>
      <c r="H114" s="366"/>
      <c r="I114" s="366"/>
    </row>
    <row r="115" spans="1:9" ht="7.5" customHeight="1" x14ac:dyDescent="0.15">
      <c r="A115" s="131"/>
    </row>
    <row r="116" spans="1:9" ht="15" customHeight="1" x14ac:dyDescent="0.15">
      <c r="A116" s="131"/>
      <c r="B116" s="362" t="s">
        <v>330</v>
      </c>
      <c r="C116" s="363"/>
      <c r="D116" s="363"/>
      <c r="E116" s="363"/>
      <c r="F116" s="363"/>
      <c r="G116" s="363"/>
      <c r="H116" s="363"/>
      <c r="I116" s="363"/>
    </row>
    <row r="117" spans="1:9" ht="3.75" customHeight="1" x14ac:dyDescent="0.15">
      <c r="A117" s="131"/>
    </row>
    <row r="118" spans="1:9" ht="14.25" customHeight="1" x14ac:dyDescent="0.15">
      <c r="A118" s="131"/>
      <c r="C118" s="360" t="s">
        <v>328</v>
      </c>
      <c r="D118" s="361"/>
      <c r="E118" s="361"/>
      <c r="F118" s="361"/>
      <c r="G118" s="361"/>
      <c r="H118" s="361"/>
      <c r="I118" s="361"/>
    </row>
    <row r="119" spans="1:9" ht="6" customHeight="1" x14ac:dyDescent="0.15">
      <c r="A119" s="131"/>
    </row>
    <row r="120" spans="1:9" ht="15" customHeight="1" x14ac:dyDescent="0.15">
      <c r="A120" s="131"/>
      <c r="B120" s="362" t="s">
        <v>331</v>
      </c>
      <c r="C120" s="363"/>
      <c r="D120" s="363"/>
      <c r="E120" s="363"/>
      <c r="F120" s="363"/>
      <c r="G120" s="363"/>
      <c r="H120" s="363"/>
      <c r="I120" s="363"/>
    </row>
    <row r="121" spans="1:9" ht="6" customHeight="1" x14ac:dyDescent="0.15">
      <c r="A121" s="131"/>
    </row>
    <row r="122" spans="1:9" ht="14.25" customHeight="1" x14ac:dyDescent="0.15">
      <c r="A122" s="131"/>
      <c r="C122" s="360" t="s">
        <v>328</v>
      </c>
      <c r="D122" s="361"/>
      <c r="E122" s="361"/>
      <c r="F122" s="361"/>
      <c r="G122" s="361"/>
      <c r="H122" s="361"/>
      <c r="I122" s="361"/>
    </row>
    <row r="123" spans="1:9" ht="6.75" customHeight="1" x14ac:dyDescent="0.15">
      <c r="A123" s="131"/>
    </row>
    <row r="124" spans="1:9" ht="15" customHeight="1" x14ac:dyDescent="0.15">
      <c r="A124" s="131"/>
      <c r="B124" s="362" t="s">
        <v>405</v>
      </c>
      <c r="C124" s="363"/>
      <c r="D124" s="363"/>
      <c r="E124" s="363"/>
      <c r="F124" s="363"/>
      <c r="G124" s="363"/>
      <c r="H124" s="363"/>
      <c r="I124" s="363"/>
    </row>
    <row r="125" spans="1:9" ht="5.25" customHeight="1" x14ac:dyDescent="0.15">
      <c r="A125" s="131"/>
    </row>
    <row r="126" spans="1:9" ht="12.75" customHeight="1" x14ac:dyDescent="0.15">
      <c r="A126" s="131"/>
      <c r="C126" s="360" t="s">
        <v>328</v>
      </c>
      <c r="D126" s="361"/>
      <c r="E126" s="361"/>
      <c r="F126" s="361"/>
      <c r="G126" s="361"/>
      <c r="H126" s="361"/>
      <c r="I126" s="361"/>
    </row>
    <row r="127" spans="1:9" ht="20.25" customHeight="1" x14ac:dyDescent="0.15">
      <c r="A127" s="131"/>
      <c r="B127" s="364" t="s">
        <v>404</v>
      </c>
      <c r="C127" s="364"/>
      <c r="D127" s="364"/>
      <c r="E127" s="364"/>
      <c r="F127" s="364"/>
      <c r="G127" s="364"/>
      <c r="H127" s="364"/>
      <c r="I127" s="364"/>
    </row>
    <row r="128" spans="1:9" ht="4.5" customHeight="1" x14ac:dyDescent="0.15">
      <c r="A128" s="131"/>
    </row>
    <row r="129" spans="1:9" ht="11.25" customHeight="1" x14ac:dyDescent="0.15">
      <c r="A129" s="131"/>
      <c r="C129" s="360" t="s">
        <v>328</v>
      </c>
      <c r="D129" s="361"/>
      <c r="E129" s="361"/>
      <c r="F129" s="361"/>
      <c r="G129" s="361"/>
      <c r="H129" s="361"/>
      <c r="I129" s="361"/>
    </row>
    <row r="130" spans="1:9" ht="15" customHeight="1" x14ac:dyDescent="0.15">
      <c r="A130" s="131"/>
      <c r="I130" s="201" t="s">
        <v>345</v>
      </c>
    </row>
    <row r="131" spans="1:9" x14ac:dyDescent="0.15">
      <c r="B131" s="245"/>
    </row>
  </sheetData>
  <mergeCells count="87">
    <mergeCell ref="C105:E105"/>
    <mergeCell ref="C106:E106"/>
    <mergeCell ref="B108:I108"/>
    <mergeCell ref="B99:I99"/>
    <mergeCell ref="C101:I101"/>
    <mergeCell ref="C102:H102"/>
    <mergeCell ref="C103:E103"/>
    <mergeCell ref="C104:E104"/>
    <mergeCell ref="C59:I59"/>
    <mergeCell ref="C61:I61"/>
    <mergeCell ref="B62:I62"/>
    <mergeCell ref="C86:E86"/>
    <mergeCell ref="C85:E85"/>
    <mergeCell ref="B81:I81"/>
    <mergeCell ref="C83:I83"/>
    <mergeCell ref="C64:I64"/>
    <mergeCell ref="C65:I65"/>
    <mergeCell ref="C66:E66"/>
    <mergeCell ref="C67:E67"/>
    <mergeCell ref="C68:E68"/>
    <mergeCell ref="C84:H84"/>
    <mergeCell ref="C57:I57"/>
    <mergeCell ref="C54:I54"/>
    <mergeCell ref="C56:I56"/>
    <mergeCell ref="C55:I55"/>
    <mergeCell ref="C58:I58"/>
    <mergeCell ref="C53:I53"/>
    <mergeCell ref="B41:I41"/>
    <mergeCell ref="C43:I43"/>
    <mergeCell ref="C44:I44"/>
    <mergeCell ref="C45:I45"/>
    <mergeCell ref="C46:I46"/>
    <mergeCell ref="C47:I47"/>
    <mergeCell ref="C48:I48"/>
    <mergeCell ref="C49:I49"/>
    <mergeCell ref="C50:I50"/>
    <mergeCell ref="C51:I51"/>
    <mergeCell ref="C52:I52"/>
    <mergeCell ref="C39:I39"/>
    <mergeCell ref="C18:I18"/>
    <mergeCell ref="C19:I19"/>
    <mergeCell ref="C20:I20"/>
    <mergeCell ref="C21:I21"/>
    <mergeCell ref="C22:I22"/>
    <mergeCell ref="C23:I23"/>
    <mergeCell ref="C24:I24"/>
    <mergeCell ref="C25:I25"/>
    <mergeCell ref="B27:I27"/>
    <mergeCell ref="C29:I29"/>
    <mergeCell ref="B31:I31"/>
    <mergeCell ref="C17:I17"/>
    <mergeCell ref="A2:I2"/>
    <mergeCell ref="B3:I3"/>
    <mergeCell ref="B5:I5"/>
    <mergeCell ref="C7:I7"/>
    <mergeCell ref="B9:I9"/>
    <mergeCell ref="C11:I11"/>
    <mergeCell ref="C12:I12"/>
    <mergeCell ref="C13:I13"/>
    <mergeCell ref="C14:I14"/>
    <mergeCell ref="C15:I15"/>
    <mergeCell ref="C16:I16"/>
    <mergeCell ref="C94:E94"/>
    <mergeCell ref="C95:E95"/>
    <mergeCell ref="C96:E96"/>
    <mergeCell ref="C69:E69"/>
    <mergeCell ref="B71:I71"/>
    <mergeCell ref="B77:I77"/>
    <mergeCell ref="C79:I79"/>
    <mergeCell ref="C88:E88"/>
    <mergeCell ref="C89:E89"/>
    <mergeCell ref="C90:E90"/>
    <mergeCell ref="C91:E91"/>
    <mergeCell ref="C92:E92"/>
    <mergeCell ref="C93:E93"/>
    <mergeCell ref="C110:I110"/>
    <mergeCell ref="B112:I112"/>
    <mergeCell ref="C113:I113"/>
    <mergeCell ref="C114:I114"/>
    <mergeCell ref="B116:I116"/>
    <mergeCell ref="C118:I118"/>
    <mergeCell ref="B120:I120"/>
    <mergeCell ref="C122:I122"/>
    <mergeCell ref="B127:I127"/>
    <mergeCell ref="C129:I129"/>
    <mergeCell ref="B124:I124"/>
    <mergeCell ref="C126:I126"/>
  </mergeCells>
  <phoneticPr fontId="6"/>
  <pageMargins left="0.7" right="0.7" top="0.75" bottom="0.75" header="0.3" footer="0.3"/>
  <pageSetup paperSize="9" scale="90" orientation="portrait" r:id="rId1"/>
  <rowBreaks count="2" manualBreakCount="2">
    <brk id="61" max="8" man="1"/>
    <brk id="130"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33502-A863-43F5-A4FC-CC02470B0DB2}">
  <dimension ref="A1"/>
  <sheetViews>
    <sheetView workbookViewId="0">
      <selection activeCell="M28" sqref="M28"/>
    </sheetView>
  </sheetViews>
  <sheetFormatPr defaultRowHeight="13.5" x14ac:dyDescent="0.15"/>
  <sheetData/>
  <phoneticPr fontId="6"/>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E107"/>
  <sheetViews>
    <sheetView view="pageBreakPreview" zoomScale="120" zoomScaleNormal="150" zoomScaleSheetLayoutView="120" workbookViewId="0">
      <pane xSplit="4" ySplit="3" topLeftCell="E4" activePane="bottomRight" state="frozen"/>
      <selection activeCell="C107" sqref="C107"/>
      <selection pane="topRight" activeCell="C107" sqref="C107"/>
      <selection pane="bottomLeft" activeCell="C107" sqref="C107"/>
      <selection pane="bottomRight" activeCell="P11" sqref="P11"/>
    </sheetView>
  </sheetViews>
  <sheetFormatPr defaultColWidth="15.625" defaultRowHeight="14.1" customHeight="1" x14ac:dyDescent="0.15"/>
  <cols>
    <col min="1" max="1" width="2.125" style="1" customWidth="1"/>
    <col min="2" max="2" width="2.875" style="1" customWidth="1"/>
    <col min="3" max="3" width="3.625" style="1" customWidth="1"/>
    <col min="4" max="4" width="19.625" style="1" customWidth="1"/>
    <col min="5" max="5" width="11.25" style="1" customWidth="1"/>
    <col min="6" max="6" width="10.375" style="1" customWidth="1"/>
    <col min="7" max="7" width="11.25" style="1" customWidth="1"/>
    <col min="8" max="8" width="12.5" style="1" customWidth="1"/>
    <col min="9" max="10" width="12.125" style="1" customWidth="1"/>
    <col min="11" max="16" width="11.875" style="1" customWidth="1"/>
    <col min="17" max="17" width="11.5" style="1" customWidth="1"/>
    <col min="18" max="18" width="11.75" style="1" customWidth="1"/>
    <col min="19" max="19" width="11.5" style="1" customWidth="1"/>
    <col min="20" max="21" width="11.25" style="1" customWidth="1"/>
    <col min="22" max="22" width="11.125" style="1" customWidth="1"/>
    <col min="23" max="28" width="11.25" style="1" customWidth="1"/>
    <col min="29" max="30" width="10.625" style="1" customWidth="1"/>
    <col min="31" max="35" width="12.625" style="1" customWidth="1"/>
    <col min="36" max="16384" width="15.625" style="1"/>
  </cols>
  <sheetData>
    <row r="1" spans="1:31" ht="18.75" customHeight="1" thickBot="1" x14ac:dyDescent="0.2">
      <c r="D1" s="72"/>
      <c r="E1" s="72" t="s">
        <v>195</v>
      </c>
      <c r="F1" s="72"/>
      <c r="G1" s="412" t="s">
        <v>419</v>
      </c>
      <c r="H1" s="412"/>
      <c r="I1" s="4"/>
      <c r="J1" s="23" t="s">
        <v>347</v>
      </c>
      <c r="K1" s="72" t="s">
        <v>195</v>
      </c>
      <c r="L1" s="72"/>
      <c r="M1" s="412" t="str">
        <f>G1</f>
        <v>（自）令和６年4月1日　　（至）令和７年3月31日</v>
      </c>
      <c r="N1" s="412"/>
      <c r="O1" s="4"/>
      <c r="P1" s="23" t="s">
        <v>347</v>
      </c>
      <c r="Q1" s="72" t="s">
        <v>195</v>
      </c>
      <c r="R1" s="72"/>
      <c r="S1" s="412" t="str">
        <f>M1</f>
        <v>（自）令和６年4月1日　　（至）令和７年3月31日</v>
      </c>
      <c r="T1" s="412"/>
      <c r="U1" s="4"/>
      <c r="V1" s="23" t="s">
        <v>347</v>
      </c>
      <c r="W1" s="72" t="s">
        <v>195</v>
      </c>
      <c r="X1" s="72"/>
      <c r="Y1" s="412" t="str">
        <f>S1</f>
        <v>（自）令和６年4月1日　　（至）令和７年3月31日</v>
      </c>
      <c r="Z1" s="412"/>
      <c r="AA1" s="4"/>
      <c r="AB1" s="23" t="s">
        <v>347</v>
      </c>
    </row>
    <row r="2" spans="1:31" ht="20.100000000000001" customHeight="1" x14ac:dyDescent="0.15">
      <c r="A2" s="337" t="s">
        <v>54</v>
      </c>
      <c r="B2" s="330"/>
      <c r="C2" s="330" t="s">
        <v>403</v>
      </c>
      <c r="D2" s="73" t="s">
        <v>7</v>
      </c>
      <c r="E2" s="405" t="s">
        <v>39</v>
      </c>
      <c r="F2" s="384"/>
      <c r="G2" s="385"/>
      <c r="H2" s="384" t="s">
        <v>2</v>
      </c>
      <c r="I2" s="384"/>
      <c r="J2" s="385"/>
      <c r="K2" s="405" t="s">
        <v>1</v>
      </c>
      <c r="L2" s="384"/>
      <c r="M2" s="385"/>
      <c r="N2" s="405" t="s">
        <v>40</v>
      </c>
      <c r="O2" s="384"/>
      <c r="P2" s="385"/>
      <c r="Q2" s="405" t="s">
        <v>53</v>
      </c>
      <c r="R2" s="384"/>
      <c r="S2" s="385"/>
      <c r="T2" s="405" t="s">
        <v>44</v>
      </c>
      <c r="U2" s="384"/>
      <c r="V2" s="385"/>
      <c r="W2" s="405" t="s">
        <v>45</v>
      </c>
      <c r="X2" s="384"/>
      <c r="Y2" s="385"/>
      <c r="Z2" s="413" t="s">
        <v>192</v>
      </c>
      <c r="AA2" s="414"/>
      <c r="AB2" s="415"/>
      <c r="AC2" s="316"/>
      <c r="AD2" s="316"/>
    </row>
    <row r="3" spans="1:31" ht="20.100000000000001" customHeight="1" x14ac:dyDescent="0.15">
      <c r="A3" s="404"/>
      <c r="B3" s="322"/>
      <c r="C3" s="322"/>
      <c r="D3" s="74"/>
      <c r="E3" s="14" t="s">
        <v>418</v>
      </c>
      <c r="F3" s="15" t="s">
        <v>407</v>
      </c>
      <c r="G3" s="13" t="s">
        <v>51</v>
      </c>
      <c r="H3" s="202" t="str">
        <f>E3</f>
        <v>６年度決算額</v>
      </c>
      <c r="I3" s="15" t="str">
        <f>F3</f>
        <v>５年度決算額</v>
      </c>
      <c r="J3" s="13" t="s">
        <v>51</v>
      </c>
      <c r="K3" s="14" t="str">
        <f>E3</f>
        <v>６年度決算額</v>
      </c>
      <c r="L3" s="15" t="str">
        <f>F3</f>
        <v>５年度決算額</v>
      </c>
      <c r="M3" s="13" t="s">
        <v>51</v>
      </c>
      <c r="N3" s="14" t="str">
        <f>K3</f>
        <v>６年度決算額</v>
      </c>
      <c r="O3" s="15" t="str">
        <f>L3</f>
        <v>５年度決算額</v>
      </c>
      <c r="P3" s="13" t="s">
        <v>51</v>
      </c>
      <c r="Q3" s="14" t="str">
        <f>N3</f>
        <v>６年度決算額</v>
      </c>
      <c r="R3" s="15" t="str">
        <f>O3</f>
        <v>５年度決算額</v>
      </c>
      <c r="S3" s="13" t="s">
        <v>51</v>
      </c>
      <c r="T3" s="14" t="str">
        <f>Q3</f>
        <v>６年度決算額</v>
      </c>
      <c r="U3" s="15" t="str">
        <f>R3</f>
        <v>５年度決算額</v>
      </c>
      <c r="V3" s="13" t="s">
        <v>51</v>
      </c>
      <c r="W3" s="14" t="str">
        <f>T3</f>
        <v>６年度決算額</v>
      </c>
      <c r="X3" s="15" t="str">
        <f>U3</f>
        <v>５年度決算額</v>
      </c>
      <c r="Y3" s="13" t="s">
        <v>51</v>
      </c>
      <c r="Z3" s="14" t="str">
        <f>W3</f>
        <v>６年度決算額</v>
      </c>
      <c r="AA3" s="15" t="str">
        <f>X3</f>
        <v>５年度決算額</v>
      </c>
      <c r="AB3" s="13" t="s">
        <v>51</v>
      </c>
      <c r="AC3" s="60"/>
      <c r="AD3" s="60"/>
    </row>
    <row r="4" spans="1:31" ht="20.100000000000001" customHeight="1" x14ac:dyDescent="0.15">
      <c r="A4" s="338"/>
      <c r="B4" s="314"/>
      <c r="C4" s="314"/>
      <c r="D4" s="67" t="s">
        <v>9</v>
      </c>
      <c r="E4" s="75">
        <v>0</v>
      </c>
      <c r="F4" s="2">
        <v>0</v>
      </c>
      <c r="G4" s="10">
        <f t="shared" ref="G4:G7" si="0">E4-F4</f>
        <v>0</v>
      </c>
      <c r="H4" s="196">
        <v>474872393</v>
      </c>
      <c r="I4" s="2">
        <v>455448776</v>
      </c>
      <c r="J4" s="10">
        <f t="shared" ref="J4:J7" si="1">H4-I4</f>
        <v>19423617</v>
      </c>
      <c r="K4" s="75">
        <v>41367425</v>
      </c>
      <c r="L4" s="2">
        <v>40341529</v>
      </c>
      <c r="M4" s="10">
        <f t="shared" ref="M4:M7" si="2">K4-L4</f>
        <v>1025896</v>
      </c>
      <c r="N4" s="75">
        <v>48540528</v>
      </c>
      <c r="O4" s="2">
        <v>56350312</v>
      </c>
      <c r="P4" s="10">
        <f t="shared" ref="P4:P7" si="3">N4-O4</f>
        <v>-7809784</v>
      </c>
      <c r="Q4" s="75">
        <v>45556223</v>
      </c>
      <c r="R4" s="2">
        <v>50780065</v>
      </c>
      <c r="S4" s="10">
        <f t="shared" ref="S4:S28" si="4">Q4-R4</f>
        <v>-5223842</v>
      </c>
      <c r="T4" s="75">
        <v>33340230</v>
      </c>
      <c r="U4" s="2">
        <v>33924990</v>
      </c>
      <c r="V4" s="10">
        <f t="shared" ref="V4:V7" si="5">T4-U4</f>
        <v>-584760</v>
      </c>
      <c r="W4" s="75">
        <v>0</v>
      </c>
      <c r="X4" s="2">
        <v>38880</v>
      </c>
      <c r="Y4" s="10">
        <f t="shared" ref="Y4:Y7" si="6">W4-X4</f>
        <v>-38880</v>
      </c>
      <c r="Z4" s="75">
        <f>E4+H4+K4+N4+Q4+T4+W4</f>
        <v>643676799</v>
      </c>
      <c r="AA4" s="2">
        <f>F4+I4+L4+O4+R4+U4+X4</f>
        <v>636884552</v>
      </c>
      <c r="AB4" s="26">
        <f t="shared" ref="AB4:AB25" si="7">Z4-AA4</f>
        <v>6792247</v>
      </c>
      <c r="AC4" s="1">
        <f>Z4+20000000</f>
        <v>663676799</v>
      </c>
    </row>
    <row r="5" spans="1:31" ht="20.100000000000001" customHeight="1" x14ac:dyDescent="0.15">
      <c r="A5" s="338"/>
      <c r="B5" s="314"/>
      <c r="C5" s="314"/>
      <c r="D5" s="67" t="s">
        <v>78</v>
      </c>
      <c r="E5" s="75">
        <v>0</v>
      </c>
      <c r="F5" s="2">
        <v>0</v>
      </c>
      <c r="G5" s="10">
        <f t="shared" si="0"/>
        <v>0</v>
      </c>
      <c r="H5" s="196">
        <v>5000</v>
      </c>
      <c r="I5" s="2">
        <v>0</v>
      </c>
      <c r="J5" s="10">
        <f t="shared" si="1"/>
        <v>5000</v>
      </c>
      <c r="K5" s="75">
        <v>0</v>
      </c>
      <c r="L5" s="2">
        <v>0</v>
      </c>
      <c r="M5" s="10">
        <f t="shared" si="2"/>
        <v>0</v>
      </c>
      <c r="N5" s="75">
        <v>0</v>
      </c>
      <c r="O5" s="2">
        <v>0</v>
      </c>
      <c r="P5" s="10">
        <f t="shared" si="3"/>
        <v>0</v>
      </c>
      <c r="Q5" s="75">
        <v>0</v>
      </c>
      <c r="R5" s="2">
        <v>0</v>
      </c>
      <c r="S5" s="10">
        <f t="shared" si="4"/>
        <v>0</v>
      </c>
      <c r="T5" s="75">
        <v>0</v>
      </c>
      <c r="U5" s="2">
        <v>0</v>
      </c>
      <c r="V5" s="10">
        <f t="shared" si="5"/>
        <v>0</v>
      </c>
      <c r="W5" s="75">
        <v>0</v>
      </c>
      <c r="X5" s="2">
        <v>0</v>
      </c>
      <c r="Y5" s="10">
        <f t="shared" si="6"/>
        <v>0</v>
      </c>
      <c r="Z5" s="75">
        <f t="shared" ref="Z5:Z7" si="8">E5+H5+K5+N5+Q5+T5+W5</f>
        <v>5000</v>
      </c>
      <c r="AA5" s="2">
        <f t="shared" ref="AA5:AA7" si="9">F5+I5+L5+O5+R5+U5+X5</f>
        <v>0</v>
      </c>
      <c r="AB5" s="26">
        <f t="shared" si="7"/>
        <v>5000</v>
      </c>
    </row>
    <row r="6" spans="1:31" ht="20.100000000000001" customHeight="1" x14ac:dyDescent="0.15">
      <c r="A6" s="338"/>
      <c r="B6" s="314"/>
      <c r="C6" s="314"/>
      <c r="D6" s="67" t="s">
        <v>18</v>
      </c>
      <c r="E6" s="75">
        <v>417</v>
      </c>
      <c r="F6" s="2">
        <v>7</v>
      </c>
      <c r="G6" s="10">
        <f t="shared" ref="G6" si="10">E6-F6</f>
        <v>410</v>
      </c>
      <c r="H6" s="196">
        <v>59369</v>
      </c>
      <c r="I6" s="2">
        <v>36638</v>
      </c>
      <c r="J6" s="10">
        <f t="shared" ref="J6" si="11">H6-I6</f>
        <v>22731</v>
      </c>
      <c r="K6" s="75">
        <v>5639</v>
      </c>
      <c r="L6" s="2">
        <v>332</v>
      </c>
      <c r="M6" s="10">
        <f t="shared" ref="M6" si="12">K6-L6</f>
        <v>5307</v>
      </c>
      <c r="N6" s="75">
        <v>20911</v>
      </c>
      <c r="O6" s="2">
        <v>547</v>
      </c>
      <c r="P6" s="10">
        <f t="shared" ref="P6" si="13">N6-O6</f>
        <v>20364</v>
      </c>
      <c r="Q6" s="75">
        <v>14717</v>
      </c>
      <c r="R6" s="2">
        <v>251</v>
      </c>
      <c r="S6" s="10">
        <f t="shared" ref="S6" si="14">Q6-R6</f>
        <v>14466</v>
      </c>
      <c r="T6" s="75">
        <v>17206</v>
      </c>
      <c r="U6" s="2">
        <v>178</v>
      </c>
      <c r="V6" s="10">
        <f t="shared" ref="V6" si="15">T6-U6</f>
        <v>17028</v>
      </c>
      <c r="W6" s="75">
        <v>0</v>
      </c>
      <c r="X6" s="2">
        <v>70</v>
      </c>
      <c r="Y6" s="10">
        <f t="shared" ref="Y6" si="16">W6-X6</f>
        <v>-70</v>
      </c>
      <c r="Z6" s="75">
        <f t="shared" si="8"/>
        <v>118259</v>
      </c>
      <c r="AA6" s="2">
        <f t="shared" si="9"/>
        <v>38023</v>
      </c>
      <c r="AB6" s="26">
        <f t="shared" si="7"/>
        <v>80236</v>
      </c>
    </row>
    <row r="7" spans="1:31" ht="20.100000000000001" customHeight="1" x14ac:dyDescent="0.15">
      <c r="A7" s="338"/>
      <c r="B7" s="314"/>
      <c r="C7" s="314"/>
      <c r="D7" s="67" t="s">
        <v>59</v>
      </c>
      <c r="E7" s="75">
        <v>0</v>
      </c>
      <c r="F7" s="2">
        <v>1080</v>
      </c>
      <c r="G7" s="10">
        <f t="shared" si="0"/>
        <v>-1080</v>
      </c>
      <c r="H7" s="196">
        <v>4639977</v>
      </c>
      <c r="I7" s="2">
        <v>3136500</v>
      </c>
      <c r="J7" s="10">
        <f t="shared" si="1"/>
        <v>1503477</v>
      </c>
      <c r="K7" s="75">
        <v>6890</v>
      </c>
      <c r="L7" s="2">
        <v>0</v>
      </c>
      <c r="M7" s="10">
        <f t="shared" si="2"/>
        <v>6890</v>
      </c>
      <c r="N7" s="75">
        <v>913549</v>
      </c>
      <c r="O7" s="2">
        <v>0</v>
      </c>
      <c r="P7" s="10">
        <f t="shared" si="3"/>
        <v>913549</v>
      </c>
      <c r="Q7" s="75">
        <v>0</v>
      </c>
      <c r="R7" s="2">
        <v>0</v>
      </c>
      <c r="S7" s="10">
        <f t="shared" si="4"/>
        <v>0</v>
      </c>
      <c r="T7" s="75">
        <v>43824</v>
      </c>
      <c r="U7" s="2">
        <v>0</v>
      </c>
      <c r="V7" s="10">
        <f t="shared" si="5"/>
        <v>43824</v>
      </c>
      <c r="W7" s="75">
        <v>0</v>
      </c>
      <c r="X7" s="2">
        <v>0</v>
      </c>
      <c r="Y7" s="10">
        <f t="shared" si="6"/>
        <v>0</v>
      </c>
      <c r="Z7" s="75">
        <f t="shared" si="8"/>
        <v>5604240</v>
      </c>
      <c r="AA7" s="2">
        <f t="shared" si="9"/>
        <v>3137580</v>
      </c>
      <c r="AB7" s="26">
        <f t="shared" si="7"/>
        <v>2466660</v>
      </c>
    </row>
    <row r="8" spans="1:31" ht="20.100000000000001" customHeight="1" thickBot="1" x14ac:dyDescent="0.2">
      <c r="A8" s="338"/>
      <c r="B8" s="314"/>
      <c r="C8" s="389"/>
      <c r="D8" s="77" t="s">
        <v>138</v>
      </c>
      <c r="E8" s="78">
        <f>SUM(E4:E7)</f>
        <v>417</v>
      </c>
      <c r="F8" s="65">
        <f>SUM(F4:F7)</f>
        <v>1087</v>
      </c>
      <c r="G8" s="11">
        <f t="shared" ref="G8:G38" si="17">E8-F8</f>
        <v>-670</v>
      </c>
      <c r="H8" s="197">
        <f>SUM(H4:H7)</f>
        <v>479576739</v>
      </c>
      <c r="I8" s="65">
        <f>SUM(I4:I7)</f>
        <v>458621914</v>
      </c>
      <c r="J8" s="11">
        <f t="shared" ref="J8:J38" si="18">H8-I8</f>
        <v>20954825</v>
      </c>
      <c r="K8" s="78">
        <f>SUM(K4:K7)</f>
        <v>41379954</v>
      </c>
      <c r="L8" s="65">
        <f>SUM(L4:L7)</f>
        <v>40341861</v>
      </c>
      <c r="M8" s="11">
        <f t="shared" ref="M8:M38" si="19">K8-L8</f>
        <v>1038093</v>
      </c>
      <c r="N8" s="78">
        <f>SUM(N4:N7)</f>
        <v>49474988</v>
      </c>
      <c r="O8" s="65">
        <f>SUM(O4:O7)</f>
        <v>56350859</v>
      </c>
      <c r="P8" s="11">
        <f t="shared" ref="P8:P38" si="20">N8-O8</f>
        <v>-6875871</v>
      </c>
      <c r="Q8" s="78">
        <f>SUM(Q4:Q7)</f>
        <v>45570940</v>
      </c>
      <c r="R8" s="65">
        <f>SUM(R4:R7)</f>
        <v>50780316</v>
      </c>
      <c r="S8" s="11">
        <f t="shared" si="4"/>
        <v>-5209376</v>
      </c>
      <c r="T8" s="78">
        <f>SUM(T4:T7)</f>
        <v>33401260</v>
      </c>
      <c r="U8" s="65">
        <f>SUM(U4:U7)</f>
        <v>33925168</v>
      </c>
      <c r="V8" s="11">
        <f t="shared" ref="V8:V38" si="21">T8-U8</f>
        <v>-523908</v>
      </c>
      <c r="W8" s="78">
        <f>SUM(W4:W7)</f>
        <v>0</v>
      </c>
      <c r="X8" s="65">
        <f>SUM(X4:X7)</f>
        <v>38950</v>
      </c>
      <c r="Y8" s="11">
        <f t="shared" ref="Y8:Y38" si="22">W8-X8</f>
        <v>-38950</v>
      </c>
      <c r="Z8" s="78">
        <f>SUM(Z4:Z7)</f>
        <v>649404298</v>
      </c>
      <c r="AA8" s="65">
        <f>SUM(AA4:AA7)</f>
        <v>640060155</v>
      </c>
      <c r="AB8" s="11">
        <f t="shared" si="7"/>
        <v>9344143</v>
      </c>
    </row>
    <row r="9" spans="1:31" ht="20.100000000000001" customHeight="1" x14ac:dyDescent="0.15">
      <c r="A9" s="338"/>
      <c r="B9" s="314"/>
      <c r="C9" s="330" t="s">
        <v>14</v>
      </c>
      <c r="D9" s="206" t="s">
        <v>11</v>
      </c>
      <c r="E9" s="22">
        <v>2414583</v>
      </c>
      <c r="F9" s="29">
        <v>1251148</v>
      </c>
      <c r="G9" s="21">
        <f t="shared" si="17"/>
        <v>1163435</v>
      </c>
      <c r="H9" s="195">
        <v>361884670</v>
      </c>
      <c r="I9" s="29">
        <v>373696296</v>
      </c>
      <c r="J9" s="12">
        <f t="shared" si="18"/>
        <v>-11811626</v>
      </c>
      <c r="K9" s="22">
        <v>33175027</v>
      </c>
      <c r="L9" s="29">
        <v>31164020</v>
      </c>
      <c r="M9" s="21">
        <f t="shared" si="19"/>
        <v>2011007</v>
      </c>
      <c r="N9" s="22">
        <v>36669110</v>
      </c>
      <c r="O9" s="29">
        <v>43790022</v>
      </c>
      <c r="P9" s="21">
        <f t="shared" si="20"/>
        <v>-7120912</v>
      </c>
      <c r="Q9" s="22">
        <v>33821969</v>
      </c>
      <c r="R9" s="29">
        <v>33118013</v>
      </c>
      <c r="S9" s="21">
        <f t="shared" si="4"/>
        <v>703956</v>
      </c>
      <c r="T9" s="71">
        <v>22068173</v>
      </c>
      <c r="U9" s="64">
        <v>24236370</v>
      </c>
      <c r="V9" s="12">
        <f t="shared" si="21"/>
        <v>-2168197</v>
      </c>
      <c r="W9" s="71">
        <v>0</v>
      </c>
      <c r="X9" s="64">
        <v>174969</v>
      </c>
      <c r="Y9" s="12">
        <f t="shared" si="22"/>
        <v>-174969</v>
      </c>
      <c r="Z9" s="75">
        <f t="shared" ref="Z9:Z13" si="23">E9+H9+K9+N9+Q9+T9+W9</f>
        <v>490033532</v>
      </c>
      <c r="AA9" s="2">
        <f t="shared" ref="AA9:AA13" si="24">F9+I9+L9+O9+R9+U9+X9</f>
        <v>507430838</v>
      </c>
      <c r="AB9" s="21">
        <f t="shared" si="7"/>
        <v>-17397306</v>
      </c>
      <c r="AC9" s="242">
        <f>Z9/Z8</f>
        <v>0.75458929592732693</v>
      </c>
      <c r="AD9" s="228">
        <f>Z9/Z8</f>
        <v>0.75458929592732693</v>
      </c>
      <c r="AE9" s="228">
        <f>AA9/AA8</f>
        <v>0.79278616866878704</v>
      </c>
    </row>
    <row r="10" spans="1:31" ht="20.100000000000001" customHeight="1" x14ac:dyDescent="0.15">
      <c r="A10" s="338"/>
      <c r="B10" s="314"/>
      <c r="C10" s="322"/>
      <c r="D10" s="67" t="s">
        <v>13</v>
      </c>
      <c r="E10" s="75">
        <v>0</v>
      </c>
      <c r="F10" s="2">
        <v>0</v>
      </c>
      <c r="G10" s="10">
        <f t="shared" ref="G10" si="25">E10-F10</f>
        <v>0</v>
      </c>
      <c r="H10" s="196">
        <v>79172166</v>
      </c>
      <c r="I10" s="2">
        <v>75249299</v>
      </c>
      <c r="J10" s="10">
        <f t="shared" ref="J10" si="26">H10-I10</f>
        <v>3922867</v>
      </c>
      <c r="K10" s="75">
        <v>6311420</v>
      </c>
      <c r="L10" s="2">
        <v>6157413</v>
      </c>
      <c r="M10" s="10">
        <f t="shared" ref="M10" si="27">K10-L10</f>
        <v>154007</v>
      </c>
      <c r="N10" s="75">
        <v>9151797</v>
      </c>
      <c r="O10" s="2">
        <v>9156891</v>
      </c>
      <c r="P10" s="10">
        <f t="shared" ref="P10" si="28">N10-O10</f>
        <v>-5094</v>
      </c>
      <c r="Q10" s="75">
        <v>9150377</v>
      </c>
      <c r="R10" s="2">
        <v>8949541</v>
      </c>
      <c r="S10" s="10">
        <f t="shared" ref="S10" si="29">Q10-R10</f>
        <v>200836</v>
      </c>
      <c r="T10" s="75">
        <v>0</v>
      </c>
      <c r="U10" s="2">
        <v>0</v>
      </c>
      <c r="V10" s="10">
        <f>T10-U10</f>
        <v>0</v>
      </c>
      <c r="W10" s="75">
        <v>0</v>
      </c>
      <c r="X10" s="2">
        <v>0</v>
      </c>
      <c r="Y10" s="10">
        <f t="shared" ref="Y10" si="30">W10-X10</f>
        <v>0</v>
      </c>
      <c r="Z10" s="75">
        <f t="shared" si="23"/>
        <v>103785760</v>
      </c>
      <c r="AA10" s="2">
        <f t="shared" si="24"/>
        <v>99513144</v>
      </c>
      <c r="AB10" s="10">
        <f t="shared" si="7"/>
        <v>4272616</v>
      </c>
      <c r="AC10" s="228"/>
    </row>
    <row r="11" spans="1:31" ht="20.100000000000001" customHeight="1" x14ac:dyDescent="0.15">
      <c r="A11" s="338"/>
      <c r="B11" s="314"/>
      <c r="C11" s="314"/>
      <c r="D11" s="67" t="s">
        <v>12</v>
      </c>
      <c r="E11" s="208">
        <v>407601</v>
      </c>
      <c r="F11" s="2">
        <v>451285</v>
      </c>
      <c r="G11" s="10">
        <f t="shared" si="17"/>
        <v>-43684</v>
      </c>
      <c r="H11" s="196">
        <v>24972725</v>
      </c>
      <c r="I11" s="2">
        <v>16552649</v>
      </c>
      <c r="J11" s="10">
        <f t="shared" si="18"/>
        <v>8420076</v>
      </c>
      <c r="K11" s="75">
        <v>2112959</v>
      </c>
      <c r="L11" s="2">
        <v>2525683</v>
      </c>
      <c r="M11" s="10">
        <f t="shared" si="19"/>
        <v>-412724</v>
      </c>
      <c r="N11" s="75">
        <v>1905350</v>
      </c>
      <c r="O11" s="2">
        <v>1841402</v>
      </c>
      <c r="P11" s="10">
        <f t="shared" si="20"/>
        <v>63948</v>
      </c>
      <c r="Q11" s="75">
        <v>1910027</v>
      </c>
      <c r="R11" s="2">
        <v>1502664</v>
      </c>
      <c r="S11" s="10">
        <f t="shared" si="4"/>
        <v>407363</v>
      </c>
      <c r="T11" s="75">
        <v>1848000</v>
      </c>
      <c r="U11" s="2">
        <v>2019730</v>
      </c>
      <c r="V11" s="10">
        <f>T11-U11</f>
        <v>-171730</v>
      </c>
      <c r="W11" s="75">
        <v>0</v>
      </c>
      <c r="X11" s="2">
        <v>330</v>
      </c>
      <c r="Y11" s="10">
        <f t="shared" si="22"/>
        <v>-330</v>
      </c>
      <c r="Z11" s="75">
        <f t="shared" si="23"/>
        <v>33156662</v>
      </c>
      <c r="AA11" s="2">
        <f t="shared" si="24"/>
        <v>24893743</v>
      </c>
      <c r="AB11" s="10">
        <f t="shared" si="7"/>
        <v>8262919</v>
      </c>
    </row>
    <row r="12" spans="1:31" ht="20.100000000000001" customHeight="1" x14ac:dyDescent="0.15">
      <c r="A12" s="338"/>
      <c r="B12" s="314"/>
      <c r="C12" s="314"/>
      <c r="D12" s="67" t="s">
        <v>420</v>
      </c>
      <c r="E12" s="75">
        <v>0</v>
      </c>
      <c r="F12" s="2">
        <v>0</v>
      </c>
      <c r="G12" s="10">
        <f t="shared" ref="G12" si="31">E12-F12</f>
        <v>0</v>
      </c>
      <c r="H12" s="196">
        <v>1000000</v>
      </c>
      <c r="I12" s="2">
        <v>0</v>
      </c>
      <c r="J12" s="10">
        <f t="shared" ref="J12" si="32">H12-I12</f>
        <v>1000000</v>
      </c>
      <c r="K12" s="75">
        <v>0</v>
      </c>
      <c r="L12" s="2">
        <v>0</v>
      </c>
      <c r="M12" s="10">
        <f t="shared" ref="M12" si="33">K12-L12</f>
        <v>0</v>
      </c>
      <c r="N12" s="75">
        <v>0</v>
      </c>
      <c r="O12" s="2">
        <v>0</v>
      </c>
      <c r="P12" s="10">
        <f t="shared" ref="P12" si="34">N12-O12</f>
        <v>0</v>
      </c>
      <c r="Q12" s="75">
        <v>0</v>
      </c>
      <c r="R12" s="2">
        <v>0</v>
      </c>
      <c r="S12" s="10">
        <f t="shared" ref="S12" si="35">Q12-R12</f>
        <v>0</v>
      </c>
      <c r="T12" s="75">
        <v>0</v>
      </c>
      <c r="U12" s="2">
        <v>0</v>
      </c>
      <c r="V12" s="10">
        <f t="shared" ref="V12" si="36">T12-U12</f>
        <v>0</v>
      </c>
      <c r="W12" s="75">
        <v>0</v>
      </c>
      <c r="X12" s="2">
        <v>0</v>
      </c>
      <c r="Y12" s="10">
        <f t="shared" ref="Y12" si="37">W12-X12</f>
        <v>0</v>
      </c>
      <c r="Z12" s="75">
        <f t="shared" si="23"/>
        <v>1000000</v>
      </c>
      <c r="AA12" s="2">
        <f t="shared" si="24"/>
        <v>0</v>
      </c>
      <c r="AB12" s="10">
        <f t="shared" si="7"/>
        <v>1000000</v>
      </c>
    </row>
    <row r="13" spans="1:31" ht="20.100000000000001" customHeight="1" x14ac:dyDescent="0.15">
      <c r="A13" s="338"/>
      <c r="B13" s="314"/>
      <c r="C13" s="314"/>
      <c r="D13" s="67" t="s">
        <v>79</v>
      </c>
      <c r="E13" s="75">
        <v>0</v>
      </c>
      <c r="F13" s="2">
        <v>0</v>
      </c>
      <c r="G13" s="10">
        <f t="shared" si="17"/>
        <v>0</v>
      </c>
      <c r="H13" s="196">
        <v>0</v>
      </c>
      <c r="I13" s="2">
        <v>3619</v>
      </c>
      <c r="J13" s="10">
        <f t="shared" si="18"/>
        <v>-3619</v>
      </c>
      <c r="K13" s="75">
        <v>0</v>
      </c>
      <c r="L13" s="2">
        <v>0</v>
      </c>
      <c r="M13" s="10">
        <f t="shared" si="19"/>
        <v>0</v>
      </c>
      <c r="N13" s="75">
        <v>0</v>
      </c>
      <c r="O13" s="2">
        <v>0</v>
      </c>
      <c r="P13" s="10">
        <f t="shared" si="20"/>
        <v>0</v>
      </c>
      <c r="Q13" s="75">
        <v>0</v>
      </c>
      <c r="R13" s="2">
        <v>0</v>
      </c>
      <c r="S13" s="10">
        <f t="shared" si="4"/>
        <v>0</v>
      </c>
      <c r="T13" s="75">
        <v>0</v>
      </c>
      <c r="U13" s="2">
        <v>0</v>
      </c>
      <c r="V13" s="10">
        <f t="shared" si="21"/>
        <v>0</v>
      </c>
      <c r="W13" s="75">
        <v>0</v>
      </c>
      <c r="X13" s="2">
        <v>0</v>
      </c>
      <c r="Y13" s="10">
        <f t="shared" si="22"/>
        <v>0</v>
      </c>
      <c r="Z13" s="75">
        <f t="shared" si="23"/>
        <v>0</v>
      </c>
      <c r="AA13" s="2">
        <f t="shared" si="24"/>
        <v>3619</v>
      </c>
      <c r="AB13" s="10">
        <f t="shared" si="7"/>
        <v>-3619</v>
      </c>
    </row>
    <row r="14" spans="1:31" ht="20.100000000000001" customHeight="1" thickBot="1" x14ac:dyDescent="0.2">
      <c r="A14" s="338"/>
      <c r="B14" s="314"/>
      <c r="C14" s="390"/>
      <c r="D14" s="77" t="s">
        <v>139</v>
      </c>
      <c r="E14" s="78">
        <f>SUM(E9:E13)</f>
        <v>2822184</v>
      </c>
      <c r="F14" s="65">
        <f>SUM(F9:F13)</f>
        <v>1702433</v>
      </c>
      <c r="G14" s="11">
        <f t="shared" si="17"/>
        <v>1119751</v>
      </c>
      <c r="H14" s="197">
        <f>SUM(H9:H13)</f>
        <v>467029561</v>
      </c>
      <c r="I14" s="65">
        <f>SUM(I9:I13)</f>
        <v>465501863</v>
      </c>
      <c r="J14" s="11">
        <f t="shared" si="18"/>
        <v>1527698</v>
      </c>
      <c r="K14" s="78">
        <f>SUM(K9:K13)</f>
        <v>41599406</v>
      </c>
      <c r="L14" s="65">
        <f>SUM(L9:L13)</f>
        <v>39847116</v>
      </c>
      <c r="M14" s="11">
        <f t="shared" si="19"/>
        <v>1752290</v>
      </c>
      <c r="N14" s="78">
        <f>SUM(N9:N13)</f>
        <v>47726257</v>
      </c>
      <c r="O14" s="65">
        <f>SUM(O9:O13)</f>
        <v>54788315</v>
      </c>
      <c r="P14" s="11">
        <f t="shared" si="20"/>
        <v>-7062058</v>
      </c>
      <c r="Q14" s="78">
        <f>SUM(Q9:Q13)</f>
        <v>44882373</v>
      </c>
      <c r="R14" s="65">
        <f>SUM(R9:R13)</f>
        <v>43570218</v>
      </c>
      <c r="S14" s="11">
        <f t="shared" si="4"/>
        <v>1312155</v>
      </c>
      <c r="T14" s="78">
        <f>SUM(T9:T13)</f>
        <v>23916173</v>
      </c>
      <c r="U14" s="65">
        <f>SUM(U9:U13)</f>
        <v>26256100</v>
      </c>
      <c r="V14" s="11">
        <f t="shared" si="21"/>
        <v>-2339927</v>
      </c>
      <c r="W14" s="78">
        <f>SUM(W9:W13)</f>
        <v>0</v>
      </c>
      <c r="X14" s="65">
        <f>SUM(X9:X13)</f>
        <v>175299</v>
      </c>
      <c r="Y14" s="11">
        <f t="shared" si="22"/>
        <v>-175299</v>
      </c>
      <c r="Z14" s="78">
        <f>SUM(Z9:Z13)</f>
        <v>627975954</v>
      </c>
      <c r="AA14" s="65">
        <f>SUM(AA9:AA13)</f>
        <v>631841344</v>
      </c>
      <c r="AB14" s="11">
        <f t="shared" si="7"/>
        <v>-3865390</v>
      </c>
    </row>
    <row r="15" spans="1:31" ht="20.100000000000001" customHeight="1" thickBot="1" x14ac:dyDescent="0.2">
      <c r="A15" s="339"/>
      <c r="B15" s="389"/>
      <c r="C15" s="353" t="s">
        <v>140</v>
      </c>
      <c r="D15" s="391"/>
      <c r="E15" s="81">
        <f>E8-E14</f>
        <v>-2821767</v>
      </c>
      <c r="F15" s="61">
        <f>F8-F14</f>
        <v>-1701346</v>
      </c>
      <c r="G15" s="11">
        <f t="shared" si="17"/>
        <v>-1120421</v>
      </c>
      <c r="H15" s="203">
        <f>H8-H14</f>
        <v>12547178</v>
      </c>
      <c r="I15" s="61">
        <f>I8-I14</f>
        <v>-6879949</v>
      </c>
      <c r="J15" s="11">
        <f t="shared" si="18"/>
        <v>19427127</v>
      </c>
      <c r="K15" s="82">
        <f>K8-K14</f>
        <v>-219452</v>
      </c>
      <c r="L15" s="61">
        <f>L8-L14</f>
        <v>494745</v>
      </c>
      <c r="M15" s="11">
        <f t="shared" si="19"/>
        <v>-714197</v>
      </c>
      <c r="N15" s="82">
        <f>N8-N14</f>
        <v>1748731</v>
      </c>
      <c r="O15" s="61">
        <f>O8-O14</f>
        <v>1562544</v>
      </c>
      <c r="P15" s="11">
        <f t="shared" si="20"/>
        <v>186187</v>
      </c>
      <c r="Q15" s="82">
        <f>Q8-Q14</f>
        <v>688567</v>
      </c>
      <c r="R15" s="61">
        <f>R8-R14</f>
        <v>7210098</v>
      </c>
      <c r="S15" s="11">
        <f t="shared" si="4"/>
        <v>-6521531</v>
      </c>
      <c r="T15" s="82">
        <f>T8-T14</f>
        <v>9485087</v>
      </c>
      <c r="U15" s="61">
        <f>U8-U14</f>
        <v>7669068</v>
      </c>
      <c r="V15" s="99">
        <f t="shared" si="21"/>
        <v>1816019</v>
      </c>
      <c r="W15" s="82">
        <f>W8-W14</f>
        <v>0</v>
      </c>
      <c r="X15" s="61">
        <f>X8-X14</f>
        <v>-136349</v>
      </c>
      <c r="Y15" s="99">
        <f t="shared" si="22"/>
        <v>136349</v>
      </c>
      <c r="Z15" s="233">
        <f>Z8-Z14</f>
        <v>21428344</v>
      </c>
      <c r="AA15" s="234">
        <f>AA8-AA14</f>
        <v>8218811</v>
      </c>
      <c r="AB15" s="232">
        <f t="shared" si="7"/>
        <v>13209533</v>
      </c>
    </row>
    <row r="16" spans="1:31" ht="20.100000000000001" customHeight="1" x14ac:dyDescent="0.15">
      <c r="A16" s="406" t="s">
        <v>71</v>
      </c>
      <c r="B16" s="407"/>
      <c r="C16" s="322" t="s">
        <v>4</v>
      </c>
      <c r="D16" s="83" t="s">
        <v>41</v>
      </c>
      <c r="E16" s="62">
        <v>0</v>
      </c>
      <c r="F16" s="29">
        <v>0</v>
      </c>
      <c r="G16" s="12">
        <f t="shared" si="17"/>
        <v>0</v>
      </c>
      <c r="H16" s="195">
        <v>7863000</v>
      </c>
      <c r="I16" s="29">
        <v>7620000</v>
      </c>
      <c r="J16" s="12">
        <f t="shared" si="18"/>
        <v>243000</v>
      </c>
      <c r="K16" s="22">
        <v>0</v>
      </c>
      <c r="L16" s="29">
        <v>0</v>
      </c>
      <c r="M16" s="12">
        <f t="shared" si="19"/>
        <v>0</v>
      </c>
      <c r="N16" s="22">
        <v>0</v>
      </c>
      <c r="O16" s="29">
        <v>0</v>
      </c>
      <c r="P16" s="12">
        <f t="shared" si="20"/>
        <v>0</v>
      </c>
      <c r="Q16" s="22">
        <v>0</v>
      </c>
      <c r="R16" s="29">
        <v>0</v>
      </c>
      <c r="S16" s="12">
        <f t="shared" si="4"/>
        <v>0</v>
      </c>
      <c r="T16" s="71">
        <v>0</v>
      </c>
      <c r="U16" s="64">
        <v>0</v>
      </c>
      <c r="V16" s="12">
        <f t="shared" si="21"/>
        <v>0</v>
      </c>
      <c r="W16" s="71">
        <v>0</v>
      </c>
      <c r="X16" s="64">
        <v>0</v>
      </c>
      <c r="Y16" s="12">
        <f t="shared" si="22"/>
        <v>0</v>
      </c>
      <c r="Z16" s="75">
        <f t="shared" ref="Z16:Z18" si="38">E16+H16+K16+N16+Q16+T16+W16</f>
        <v>7863000</v>
      </c>
      <c r="AA16" s="2">
        <f t="shared" ref="AA16:AA18" si="39">F16+I16+L16+O16+R16+U16+X16</f>
        <v>7620000</v>
      </c>
      <c r="AB16" s="12">
        <f t="shared" si="7"/>
        <v>243000</v>
      </c>
    </row>
    <row r="17" spans="1:28" ht="20.100000000000001" customHeight="1" x14ac:dyDescent="0.15">
      <c r="A17" s="408"/>
      <c r="B17" s="409"/>
      <c r="C17" s="322"/>
      <c r="D17" s="83" t="s">
        <v>82</v>
      </c>
      <c r="E17" s="19">
        <v>0</v>
      </c>
      <c r="F17" s="64">
        <v>0</v>
      </c>
      <c r="G17" s="12">
        <f t="shared" si="17"/>
        <v>0</v>
      </c>
      <c r="H17" s="204">
        <v>0</v>
      </c>
      <c r="I17" s="64">
        <v>0</v>
      </c>
      <c r="J17" s="10">
        <f>H17-I17</f>
        <v>0</v>
      </c>
      <c r="K17" s="71">
        <v>0</v>
      </c>
      <c r="L17" s="64">
        <v>0</v>
      </c>
      <c r="M17" s="12">
        <f t="shared" si="19"/>
        <v>0</v>
      </c>
      <c r="N17" s="71">
        <v>0</v>
      </c>
      <c r="O17" s="64">
        <v>0</v>
      </c>
      <c r="P17" s="12">
        <f t="shared" si="20"/>
        <v>0</v>
      </c>
      <c r="Q17" s="71">
        <v>0</v>
      </c>
      <c r="R17" s="64">
        <v>0</v>
      </c>
      <c r="S17" s="12">
        <f t="shared" si="4"/>
        <v>0</v>
      </c>
      <c r="T17" s="75">
        <v>0</v>
      </c>
      <c r="U17" s="2">
        <v>0</v>
      </c>
      <c r="V17" s="10">
        <f t="shared" si="21"/>
        <v>0</v>
      </c>
      <c r="W17" s="75">
        <v>0</v>
      </c>
      <c r="X17" s="2">
        <v>0</v>
      </c>
      <c r="Y17" s="10">
        <f t="shared" si="22"/>
        <v>0</v>
      </c>
      <c r="Z17" s="75">
        <f t="shared" si="38"/>
        <v>0</v>
      </c>
      <c r="AA17" s="2">
        <f t="shared" si="39"/>
        <v>0</v>
      </c>
      <c r="AB17" s="12">
        <f t="shared" si="7"/>
        <v>0</v>
      </c>
    </row>
    <row r="18" spans="1:28" ht="20.100000000000001" customHeight="1" x14ac:dyDescent="0.15">
      <c r="A18" s="408"/>
      <c r="B18" s="409"/>
      <c r="C18" s="314"/>
      <c r="D18" s="84" t="s">
        <v>81</v>
      </c>
      <c r="E18" s="76">
        <v>0</v>
      </c>
      <c r="F18" s="2">
        <v>0</v>
      </c>
      <c r="G18" s="10">
        <f t="shared" si="17"/>
        <v>0</v>
      </c>
      <c r="H18" s="196">
        <v>0</v>
      </c>
      <c r="I18" s="2">
        <v>0</v>
      </c>
      <c r="J18" s="10">
        <f t="shared" si="18"/>
        <v>0</v>
      </c>
      <c r="K18" s="75">
        <v>300000</v>
      </c>
      <c r="L18" s="2">
        <v>0</v>
      </c>
      <c r="M18" s="10">
        <f t="shared" si="19"/>
        <v>300000</v>
      </c>
      <c r="N18" s="75">
        <v>0</v>
      </c>
      <c r="O18" s="2">
        <v>0</v>
      </c>
      <c r="P18" s="10">
        <f t="shared" si="20"/>
        <v>0</v>
      </c>
      <c r="Q18" s="75">
        <v>0</v>
      </c>
      <c r="R18" s="2">
        <v>0</v>
      </c>
      <c r="S18" s="10">
        <f t="shared" si="4"/>
        <v>0</v>
      </c>
      <c r="T18" s="75">
        <v>0</v>
      </c>
      <c r="U18" s="2">
        <v>0</v>
      </c>
      <c r="V18" s="10">
        <f t="shared" si="21"/>
        <v>0</v>
      </c>
      <c r="W18" s="75">
        <v>0</v>
      </c>
      <c r="X18" s="2">
        <v>0</v>
      </c>
      <c r="Y18" s="10">
        <f t="shared" si="22"/>
        <v>0</v>
      </c>
      <c r="Z18" s="75">
        <f t="shared" si="38"/>
        <v>300000</v>
      </c>
      <c r="AA18" s="2">
        <f t="shared" si="39"/>
        <v>0</v>
      </c>
      <c r="AB18" s="10">
        <f t="shared" si="7"/>
        <v>300000</v>
      </c>
    </row>
    <row r="19" spans="1:28" ht="20.100000000000001" customHeight="1" thickBot="1" x14ac:dyDescent="0.2">
      <c r="A19" s="408"/>
      <c r="B19" s="409"/>
      <c r="C19" s="389"/>
      <c r="D19" s="77" t="s">
        <v>15</v>
      </c>
      <c r="E19" s="79">
        <f>SUM(E16:E18)</f>
        <v>0</v>
      </c>
      <c r="F19" s="65">
        <f>SUM(F16:F18)</f>
        <v>0</v>
      </c>
      <c r="G19" s="11">
        <f t="shared" si="17"/>
        <v>0</v>
      </c>
      <c r="H19" s="197">
        <f>SUM(H16:H18)</f>
        <v>7863000</v>
      </c>
      <c r="I19" s="65">
        <f>SUM(I16:I18)</f>
        <v>7620000</v>
      </c>
      <c r="J19" s="11">
        <f t="shared" si="18"/>
        <v>243000</v>
      </c>
      <c r="K19" s="78">
        <f>SUM(K16:K18)</f>
        <v>300000</v>
      </c>
      <c r="L19" s="65">
        <f>SUM(L16:L18)</f>
        <v>0</v>
      </c>
      <c r="M19" s="11">
        <f t="shared" si="19"/>
        <v>300000</v>
      </c>
      <c r="N19" s="78">
        <f>SUM(N16:N18)</f>
        <v>0</v>
      </c>
      <c r="O19" s="65">
        <f>SUM(O16:O18)</f>
        <v>0</v>
      </c>
      <c r="P19" s="11">
        <f t="shared" si="20"/>
        <v>0</v>
      </c>
      <c r="Q19" s="78">
        <f>SUM(Q16:Q18)</f>
        <v>0</v>
      </c>
      <c r="R19" s="65">
        <f>SUM(R16:R18)</f>
        <v>0</v>
      </c>
      <c r="S19" s="11">
        <f t="shared" si="4"/>
        <v>0</v>
      </c>
      <c r="T19" s="78">
        <f>SUM(T16:T18)</f>
        <v>0</v>
      </c>
      <c r="U19" s="65">
        <f>SUM(U16:U18)</f>
        <v>0</v>
      </c>
      <c r="V19" s="11">
        <f t="shared" si="21"/>
        <v>0</v>
      </c>
      <c r="W19" s="78">
        <f>SUM(W16:W18)</f>
        <v>0</v>
      </c>
      <c r="X19" s="65">
        <f>SUM(X16:X18)</f>
        <v>0</v>
      </c>
      <c r="Y19" s="11">
        <f t="shared" si="22"/>
        <v>0</v>
      </c>
      <c r="Z19" s="78">
        <f>SUM(Z16:Z18)</f>
        <v>8163000</v>
      </c>
      <c r="AA19" s="65">
        <f>SUM(AA16:AA18)</f>
        <v>7620000</v>
      </c>
      <c r="AB19" s="11">
        <f t="shared" si="7"/>
        <v>543000</v>
      </c>
    </row>
    <row r="20" spans="1:28" ht="20.100000000000001" customHeight="1" x14ac:dyDescent="0.15">
      <c r="A20" s="408"/>
      <c r="B20" s="409"/>
      <c r="C20" s="320" t="s">
        <v>5</v>
      </c>
      <c r="D20" s="243" t="s">
        <v>127</v>
      </c>
      <c r="E20" s="85">
        <v>0</v>
      </c>
      <c r="F20" s="86">
        <v>0</v>
      </c>
      <c r="G20" s="59">
        <f t="shared" ref="G20:G21" si="40">E20-F20</f>
        <v>0</v>
      </c>
      <c r="H20" s="1">
        <v>0</v>
      </c>
      <c r="I20" s="86">
        <v>10540000</v>
      </c>
      <c r="J20" s="59">
        <f t="shared" ref="J20:J21" si="41">H20-I20</f>
        <v>-10540000</v>
      </c>
      <c r="K20" s="87">
        <v>0</v>
      </c>
      <c r="L20" s="86">
        <v>0</v>
      </c>
      <c r="M20" s="59">
        <f t="shared" ref="M20:M21" si="42">K20-L20</f>
        <v>0</v>
      </c>
      <c r="N20" s="87">
        <v>0</v>
      </c>
      <c r="O20" s="86">
        <v>0</v>
      </c>
      <c r="P20" s="59">
        <f t="shared" ref="P20:P21" si="43">N20-O20</f>
        <v>0</v>
      </c>
      <c r="Q20" s="87">
        <v>0</v>
      </c>
      <c r="R20" s="86">
        <v>0</v>
      </c>
      <c r="S20" s="59">
        <f t="shared" ref="S20:S21" si="44">Q20-R20</f>
        <v>0</v>
      </c>
      <c r="T20" s="71">
        <v>0</v>
      </c>
      <c r="U20" s="64">
        <v>0</v>
      </c>
      <c r="V20" s="12">
        <f t="shared" ref="V20:V21" si="45">T20-U20</f>
        <v>0</v>
      </c>
      <c r="W20" s="71">
        <v>0</v>
      </c>
      <c r="X20" s="64">
        <v>0</v>
      </c>
      <c r="Y20" s="12">
        <f t="shared" ref="Y20:Y21" si="46">W20-X20</f>
        <v>0</v>
      </c>
      <c r="Z20" s="75">
        <f t="shared" ref="Z20:Z22" si="47">E20+H20+K20+N20+Q20+T20+W20</f>
        <v>0</v>
      </c>
      <c r="AA20" s="2">
        <f t="shared" ref="AA20:AA22" si="48">F20+I20+L20+O20+R20+U20+X20</f>
        <v>10540000</v>
      </c>
      <c r="AB20" s="59">
        <f t="shared" si="7"/>
        <v>-10540000</v>
      </c>
    </row>
    <row r="21" spans="1:28" ht="20.100000000000001" customHeight="1" x14ac:dyDescent="0.15">
      <c r="A21" s="408"/>
      <c r="B21" s="409"/>
      <c r="C21" s="321"/>
      <c r="D21" s="67" t="s">
        <v>17</v>
      </c>
      <c r="E21" s="76">
        <v>0</v>
      </c>
      <c r="F21" s="2">
        <v>0</v>
      </c>
      <c r="G21" s="10">
        <f t="shared" si="40"/>
        <v>0</v>
      </c>
      <c r="H21" s="196">
        <v>11048120</v>
      </c>
      <c r="I21" s="2">
        <v>10378500</v>
      </c>
      <c r="J21" s="10">
        <f t="shared" si="41"/>
        <v>669620</v>
      </c>
      <c r="K21" s="75">
        <v>0</v>
      </c>
      <c r="L21" s="2">
        <v>235000</v>
      </c>
      <c r="M21" s="10">
        <f t="shared" si="42"/>
        <v>-235000</v>
      </c>
      <c r="N21" s="75">
        <v>0</v>
      </c>
      <c r="O21" s="2">
        <v>0</v>
      </c>
      <c r="P21" s="10">
        <f t="shared" si="43"/>
        <v>0</v>
      </c>
      <c r="Q21" s="75">
        <v>0</v>
      </c>
      <c r="R21" s="2">
        <v>4988500</v>
      </c>
      <c r="S21" s="24">
        <f t="shared" si="44"/>
        <v>-4988500</v>
      </c>
      <c r="T21" s="75">
        <v>0</v>
      </c>
      <c r="U21" s="2">
        <v>318890</v>
      </c>
      <c r="V21" s="10">
        <f t="shared" si="45"/>
        <v>-318890</v>
      </c>
      <c r="W21" s="75">
        <v>0</v>
      </c>
      <c r="X21" s="2">
        <v>0</v>
      </c>
      <c r="Y21" s="10">
        <f t="shared" si="46"/>
        <v>0</v>
      </c>
      <c r="Z21" s="75">
        <f t="shared" si="47"/>
        <v>11048120</v>
      </c>
      <c r="AA21" s="2">
        <f t="shared" si="48"/>
        <v>15920890</v>
      </c>
      <c r="AB21" s="10">
        <f t="shared" ref="AB21" si="49">Z21-AA21</f>
        <v>-4872770</v>
      </c>
    </row>
    <row r="22" spans="1:28" ht="20.100000000000001" customHeight="1" x14ac:dyDescent="0.15">
      <c r="A22" s="408"/>
      <c r="B22" s="409"/>
      <c r="C22" s="321"/>
      <c r="D22" s="244" t="s">
        <v>349</v>
      </c>
      <c r="E22" s="76">
        <v>0</v>
      </c>
      <c r="F22" s="2">
        <v>0</v>
      </c>
      <c r="G22" s="10">
        <f t="shared" si="17"/>
        <v>0</v>
      </c>
      <c r="H22" s="196">
        <v>919800</v>
      </c>
      <c r="I22" s="2">
        <v>919800</v>
      </c>
      <c r="J22" s="10">
        <f t="shared" si="18"/>
        <v>0</v>
      </c>
      <c r="K22" s="75">
        <v>249840</v>
      </c>
      <c r="L22" s="2">
        <v>249840</v>
      </c>
      <c r="M22" s="10">
        <f t="shared" si="19"/>
        <v>0</v>
      </c>
      <c r="N22" s="75">
        <v>249840</v>
      </c>
      <c r="O22" s="2">
        <v>249840</v>
      </c>
      <c r="P22" s="10">
        <f t="shared" si="20"/>
        <v>0</v>
      </c>
      <c r="Q22" s="75">
        <v>249840</v>
      </c>
      <c r="R22" s="2">
        <v>249840</v>
      </c>
      <c r="S22" s="24">
        <f t="shared" si="4"/>
        <v>0</v>
      </c>
      <c r="T22" s="75">
        <v>333120</v>
      </c>
      <c r="U22" s="2">
        <v>333120</v>
      </c>
      <c r="V22" s="10">
        <f t="shared" si="21"/>
        <v>0</v>
      </c>
      <c r="W22" s="75">
        <v>0</v>
      </c>
      <c r="X22" s="2">
        <v>0</v>
      </c>
      <c r="Y22" s="10">
        <f t="shared" si="22"/>
        <v>0</v>
      </c>
      <c r="Z22" s="75">
        <f t="shared" si="47"/>
        <v>2002440</v>
      </c>
      <c r="AA22" s="2">
        <f t="shared" si="48"/>
        <v>2002440</v>
      </c>
      <c r="AB22" s="10">
        <f t="shared" si="7"/>
        <v>0</v>
      </c>
    </row>
    <row r="23" spans="1:28" ht="20.100000000000001" customHeight="1" thickBot="1" x14ac:dyDescent="0.2">
      <c r="A23" s="408"/>
      <c r="B23" s="409"/>
      <c r="C23" s="392"/>
      <c r="D23" s="77" t="s">
        <v>16</v>
      </c>
      <c r="E23" s="79">
        <f>SUM(E22:E22)</f>
        <v>0</v>
      </c>
      <c r="F23" s="65">
        <f>SUM(F22:F22)</f>
        <v>0</v>
      </c>
      <c r="G23" s="11">
        <f t="shared" si="17"/>
        <v>0</v>
      </c>
      <c r="H23" s="197">
        <f>SUM(H20:H22)</f>
        <v>11967920</v>
      </c>
      <c r="I23" s="65">
        <f>SUM(I20:I22)</f>
        <v>21838300</v>
      </c>
      <c r="J23" s="11">
        <f t="shared" si="18"/>
        <v>-9870380</v>
      </c>
      <c r="K23" s="78">
        <f>SUM(K20:K22)</f>
        <v>249840</v>
      </c>
      <c r="L23" s="65">
        <v>484840</v>
      </c>
      <c r="M23" s="11">
        <f t="shared" si="19"/>
        <v>-235000</v>
      </c>
      <c r="N23" s="78">
        <f>SUM(N20:N22)</f>
        <v>249840</v>
      </c>
      <c r="O23" s="65">
        <f>SUM(O20:O22)</f>
        <v>249840</v>
      </c>
      <c r="P23" s="11">
        <f t="shared" si="20"/>
        <v>0</v>
      </c>
      <c r="Q23" s="78">
        <f>SUM(Q20:Q22)</f>
        <v>249840</v>
      </c>
      <c r="R23" s="65">
        <f>SUM(R20:R22)</f>
        <v>5238340</v>
      </c>
      <c r="S23" s="20">
        <f t="shared" si="4"/>
        <v>-4988500</v>
      </c>
      <c r="T23" s="78">
        <f>SUM(T20:T22)</f>
        <v>333120</v>
      </c>
      <c r="U23" s="65">
        <f>SUM(U20:U22)</f>
        <v>652010</v>
      </c>
      <c r="V23" s="11">
        <f t="shared" si="21"/>
        <v>-318890</v>
      </c>
      <c r="W23" s="78">
        <f>SUM(W20:W22)</f>
        <v>0</v>
      </c>
      <c r="X23" s="65">
        <f>SUM(X20:X22)</f>
        <v>0</v>
      </c>
      <c r="Y23" s="11">
        <f t="shared" si="22"/>
        <v>0</v>
      </c>
      <c r="Z23" s="79">
        <f>SUM(Z20:Z22)</f>
        <v>13050560</v>
      </c>
      <c r="AA23" s="88">
        <f>SUM(AA20:AA22)</f>
        <v>28463330</v>
      </c>
      <c r="AB23" s="11">
        <f t="shared" si="7"/>
        <v>-15412770</v>
      </c>
    </row>
    <row r="24" spans="1:28" ht="20.100000000000001" customHeight="1" thickBot="1" x14ac:dyDescent="0.2">
      <c r="A24" s="410"/>
      <c r="B24" s="411"/>
      <c r="C24" s="393" t="s">
        <v>141</v>
      </c>
      <c r="D24" s="394"/>
      <c r="E24" s="81">
        <f>E19-E23</f>
        <v>0</v>
      </c>
      <c r="F24" s="61">
        <f>F19-F23</f>
        <v>0</v>
      </c>
      <c r="G24" s="11">
        <f t="shared" si="17"/>
        <v>0</v>
      </c>
      <c r="H24" s="203">
        <f>H19-H23</f>
        <v>-4104920</v>
      </c>
      <c r="I24" s="61">
        <f>I19-I23</f>
        <v>-14218300</v>
      </c>
      <c r="J24" s="11">
        <f t="shared" si="18"/>
        <v>10113380</v>
      </c>
      <c r="K24" s="82">
        <f>K19-K23</f>
        <v>50160</v>
      </c>
      <c r="L24" s="61">
        <f>L19-L23</f>
        <v>-484840</v>
      </c>
      <c r="M24" s="11">
        <f t="shared" si="19"/>
        <v>535000</v>
      </c>
      <c r="N24" s="82">
        <f>N19-N23</f>
        <v>-249840</v>
      </c>
      <c r="O24" s="61">
        <f>O19-O23</f>
        <v>-249840</v>
      </c>
      <c r="P24" s="11">
        <f t="shared" si="20"/>
        <v>0</v>
      </c>
      <c r="Q24" s="82">
        <f>Q19-Q23</f>
        <v>-249840</v>
      </c>
      <c r="R24" s="61">
        <f>R19-R23</f>
        <v>-5238340</v>
      </c>
      <c r="S24" s="20">
        <f t="shared" si="4"/>
        <v>4988500</v>
      </c>
      <c r="T24" s="82">
        <f>T19-T23</f>
        <v>-333120</v>
      </c>
      <c r="U24" s="61">
        <f>U19-U23</f>
        <v>-652010</v>
      </c>
      <c r="V24" s="99">
        <f t="shared" si="21"/>
        <v>318890</v>
      </c>
      <c r="W24" s="82">
        <f>W19-W23</f>
        <v>0</v>
      </c>
      <c r="X24" s="61">
        <f>X19-X23</f>
        <v>0</v>
      </c>
      <c r="Y24" s="99">
        <f t="shared" si="22"/>
        <v>0</v>
      </c>
      <c r="Z24" s="233">
        <f>Z19-Z23</f>
        <v>-4887560</v>
      </c>
      <c r="AA24" s="235">
        <f>AA19-AA23</f>
        <v>-20843330</v>
      </c>
      <c r="AB24" s="232">
        <f t="shared" si="7"/>
        <v>15955770</v>
      </c>
    </row>
    <row r="25" spans="1:28" ht="20.100000000000001" customHeight="1" x14ac:dyDescent="0.15">
      <c r="A25" s="398" t="s">
        <v>55</v>
      </c>
      <c r="B25" s="399"/>
      <c r="C25" s="330" t="s">
        <v>4</v>
      </c>
      <c r="D25" s="67" t="s">
        <v>56</v>
      </c>
      <c r="E25" s="76">
        <v>0</v>
      </c>
      <c r="F25" s="29">
        <v>0</v>
      </c>
      <c r="G25" s="10">
        <f t="shared" ref="G25" si="50">E25-F25</f>
        <v>0</v>
      </c>
      <c r="H25" s="196">
        <v>3408807</v>
      </c>
      <c r="I25" s="2">
        <v>2169685</v>
      </c>
      <c r="J25" s="10">
        <f t="shared" ref="J25" si="51">H25-I25</f>
        <v>1239122</v>
      </c>
      <c r="K25" s="22">
        <v>35815</v>
      </c>
      <c r="L25" s="29">
        <v>0</v>
      </c>
      <c r="M25" s="12">
        <f t="shared" si="19"/>
        <v>35815</v>
      </c>
      <c r="N25" s="22">
        <v>565688</v>
      </c>
      <c r="O25" s="29">
        <v>0</v>
      </c>
      <c r="P25" s="12">
        <f t="shared" si="20"/>
        <v>565688</v>
      </c>
      <c r="Q25" s="22">
        <v>0</v>
      </c>
      <c r="R25" s="29">
        <v>0</v>
      </c>
      <c r="S25" s="12">
        <f t="shared" si="4"/>
        <v>0</v>
      </c>
      <c r="T25" s="71">
        <v>157212</v>
      </c>
      <c r="U25" s="64">
        <v>0</v>
      </c>
      <c r="V25" s="12">
        <f t="shared" si="21"/>
        <v>157212</v>
      </c>
      <c r="W25" s="71">
        <v>0</v>
      </c>
      <c r="X25" s="64">
        <v>0</v>
      </c>
      <c r="Y25" s="12">
        <f t="shared" si="22"/>
        <v>0</v>
      </c>
      <c r="Z25" s="75">
        <f t="shared" ref="Z25:Z27" si="52">E25+H25+K25+N25+Q25+T25+W25</f>
        <v>4167522</v>
      </c>
      <c r="AA25" s="2">
        <f t="shared" ref="AA25:AA27" si="53">F25+I25+L25+O25+R25+U25+X25</f>
        <v>2169685</v>
      </c>
      <c r="AB25" s="12">
        <f t="shared" si="7"/>
        <v>1997837</v>
      </c>
    </row>
    <row r="26" spans="1:28" ht="20.100000000000001" customHeight="1" x14ac:dyDescent="0.15">
      <c r="A26" s="400"/>
      <c r="B26" s="401"/>
      <c r="C26" s="314"/>
      <c r="D26" s="89" t="s">
        <v>57</v>
      </c>
      <c r="E26" s="76">
        <v>2800000</v>
      </c>
      <c r="F26" s="2">
        <v>1500000</v>
      </c>
      <c r="G26" s="10">
        <f t="shared" si="17"/>
        <v>1300000</v>
      </c>
      <c r="H26" s="196">
        <v>0</v>
      </c>
      <c r="I26" s="2">
        <v>0</v>
      </c>
      <c r="J26" s="10">
        <f t="shared" si="18"/>
        <v>0</v>
      </c>
      <c r="K26" s="75">
        <v>0</v>
      </c>
      <c r="L26" s="2">
        <v>0</v>
      </c>
      <c r="M26" s="10">
        <f t="shared" si="19"/>
        <v>0</v>
      </c>
      <c r="N26" s="75">
        <v>0</v>
      </c>
      <c r="O26" s="2">
        <v>0</v>
      </c>
      <c r="P26" s="10">
        <f t="shared" si="20"/>
        <v>0</v>
      </c>
      <c r="Q26" s="75">
        <v>0</v>
      </c>
      <c r="R26" s="2">
        <v>0</v>
      </c>
      <c r="S26" s="10">
        <f t="shared" si="4"/>
        <v>0</v>
      </c>
      <c r="T26" s="75">
        <v>0</v>
      </c>
      <c r="U26" s="2">
        <v>23939471</v>
      </c>
      <c r="V26" s="10">
        <f t="shared" ref="V26" si="54">T26-U26</f>
        <v>-23939471</v>
      </c>
      <c r="W26" s="75">
        <v>0</v>
      </c>
      <c r="X26" s="2">
        <v>0</v>
      </c>
      <c r="Y26" s="10">
        <f t="shared" si="22"/>
        <v>0</v>
      </c>
      <c r="Z26" s="75">
        <f t="shared" si="52"/>
        <v>2800000</v>
      </c>
      <c r="AA26" s="2">
        <f t="shared" si="53"/>
        <v>25439471</v>
      </c>
      <c r="AB26" s="10">
        <f t="shared" ref="AB26:AB28" si="55">Z26-AA26</f>
        <v>-22639471</v>
      </c>
    </row>
    <row r="27" spans="1:28" ht="20.100000000000001" customHeight="1" x14ac:dyDescent="0.15">
      <c r="A27" s="400"/>
      <c r="B27" s="401"/>
      <c r="C27" s="314"/>
      <c r="D27" s="67" t="s">
        <v>190</v>
      </c>
      <c r="E27" s="76">
        <v>0</v>
      </c>
      <c r="F27" s="2">
        <v>0</v>
      </c>
      <c r="G27" s="10">
        <f t="shared" si="17"/>
        <v>0</v>
      </c>
      <c r="H27" s="196">
        <v>0</v>
      </c>
      <c r="I27" s="2">
        <v>297403</v>
      </c>
      <c r="J27" s="10">
        <f t="shared" si="18"/>
        <v>-297403</v>
      </c>
      <c r="K27" s="75">
        <v>0</v>
      </c>
      <c r="L27" s="2">
        <v>0</v>
      </c>
      <c r="M27" s="10">
        <f t="shared" si="19"/>
        <v>0</v>
      </c>
      <c r="N27" s="75">
        <v>0</v>
      </c>
      <c r="O27" s="2">
        <v>0</v>
      </c>
      <c r="P27" s="10">
        <f t="shared" si="20"/>
        <v>0</v>
      </c>
      <c r="Q27" s="75">
        <v>0</v>
      </c>
      <c r="R27" s="2">
        <v>220478</v>
      </c>
      <c r="S27" s="10">
        <f t="shared" si="4"/>
        <v>-220478</v>
      </c>
      <c r="T27" s="75">
        <v>0</v>
      </c>
      <c r="U27" s="2">
        <v>0</v>
      </c>
      <c r="V27" s="10">
        <f t="shared" si="21"/>
        <v>0</v>
      </c>
      <c r="W27" s="75">
        <v>0</v>
      </c>
      <c r="X27" s="2">
        <v>0</v>
      </c>
      <c r="Y27" s="10">
        <f t="shared" si="22"/>
        <v>0</v>
      </c>
      <c r="Z27" s="75">
        <f t="shared" si="52"/>
        <v>0</v>
      </c>
      <c r="AA27" s="2">
        <f t="shared" si="53"/>
        <v>517881</v>
      </c>
      <c r="AB27" s="10">
        <f t="shared" si="55"/>
        <v>-517881</v>
      </c>
    </row>
    <row r="28" spans="1:28" ht="20.100000000000001" customHeight="1" thickBot="1" x14ac:dyDescent="0.2">
      <c r="A28" s="400"/>
      <c r="B28" s="401"/>
      <c r="C28" s="389"/>
      <c r="D28" s="68" t="s">
        <v>130</v>
      </c>
      <c r="E28" s="79">
        <f>SUM(E25:E27)</f>
        <v>2800000</v>
      </c>
      <c r="F28" s="65">
        <f>SUM(F25:F27)</f>
        <v>1500000</v>
      </c>
      <c r="G28" s="11">
        <f t="shared" si="17"/>
        <v>1300000</v>
      </c>
      <c r="H28" s="197">
        <f>SUM(H25:H27)</f>
        <v>3408807</v>
      </c>
      <c r="I28" s="65">
        <f>SUM(I25:I27)</f>
        <v>2467088</v>
      </c>
      <c r="J28" s="11">
        <f t="shared" si="18"/>
        <v>941719</v>
      </c>
      <c r="K28" s="78">
        <f>SUM(K25:K27)</f>
        <v>35815</v>
      </c>
      <c r="L28" s="65">
        <f>SUM(L25:L27)</f>
        <v>0</v>
      </c>
      <c r="M28" s="11">
        <f t="shared" si="19"/>
        <v>35815</v>
      </c>
      <c r="N28" s="78">
        <f>SUM(N25:N27)</f>
        <v>565688</v>
      </c>
      <c r="O28" s="65">
        <f>SUM(O25:O27)</f>
        <v>0</v>
      </c>
      <c r="P28" s="11">
        <f t="shared" si="20"/>
        <v>565688</v>
      </c>
      <c r="Q28" s="78">
        <f>SUM(Q25:Q27)</f>
        <v>0</v>
      </c>
      <c r="R28" s="65">
        <f>SUM(R25:R27)</f>
        <v>220478</v>
      </c>
      <c r="S28" s="11">
        <f t="shared" si="4"/>
        <v>-220478</v>
      </c>
      <c r="T28" s="78">
        <f>SUM(T25:T27)</f>
        <v>157212</v>
      </c>
      <c r="U28" s="65">
        <f>SUM(U25:U27)</f>
        <v>23939471</v>
      </c>
      <c r="V28" s="11">
        <f t="shared" si="21"/>
        <v>-23782259</v>
      </c>
      <c r="W28" s="78">
        <f>SUM(W25:W27)</f>
        <v>0</v>
      </c>
      <c r="X28" s="65">
        <f>SUM(X25:X27)</f>
        <v>0</v>
      </c>
      <c r="Y28" s="11">
        <f t="shared" si="22"/>
        <v>0</v>
      </c>
      <c r="Z28" s="78">
        <f>SUM(Z25:Z27)</f>
        <v>6967522</v>
      </c>
      <c r="AA28" s="65">
        <f>SUM(AA25:AA27)</f>
        <v>28127037</v>
      </c>
      <c r="AB28" s="11">
        <f t="shared" si="55"/>
        <v>-21159515</v>
      </c>
    </row>
    <row r="29" spans="1:28" ht="20.100000000000001" customHeight="1" x14ac:dyDescent="0.15">
      <c r="A29" s="400"/>
      <c r="B29" s="401"/>
      <c r="C29" s="322" t="s">
        <v>5</v>
      </c>
      <c r="D29" s="67" t="s">
        <v>187</v>
      </c>
      <c r="E29" s="76">
        <v>0</v>
      </c>
      <c r="F29" s="2">
        <v>0</v>
      </c>
      <c r="G29" s="10">
        <f>E29-F29</f>
        <v>0</v>
      </c>
      <c r="H29" s="196">
        <v>2917698</v>
      </c>
      <c r="I29" s="2">
        <v>3101304</v>
      </c>
      <c r="J29" s="10">
        <f>H29-I29</f>
        <v>-183606</v>
      </c>
      <c r="K29" s="75">
        <v>266304</v>
      </c>
      <c r="L29" s="29">
        <v>210212</v>
      </c>
      <c r="M29" s="10">
        <f>K29-L29</f>
        <v>56092</v>
      </c>
      <c r="N29" s="75">
        <v>339260</v>
      </c>
      <c r="O29" s="2">
        <v>429220</v>
      </c>
      <c r="P29" s="10">
        <f>N29-O29</f>
        <v>-89960</v>
      </c>
      <c r="Q29" s="75">
        <v>280824</v>
      </c>
      <c r="R29" s="2">
        <v>239832</v>
      </c>
      <c r="S29" s="10">
        <f t="shared" ref="S29:S38" si="56">Q29-R29</f>
        <v>40992</v>
      </c>
      <c r="T29" s="71">
        <v>189912</v>
      </c>
      <c r="U29" s="64">
        <v>213648</v>
      </c>
      <c r="V29" s="12">
        <f>T29-U29</f>
        <v>-23736</v>
      </c>
      <c r="W29" s="71">
        <v>0</v>
      </c>
      <c r="X29" s="64">
        <v>0</v>
      </c>
      <c r="Y29" s="12">
        <f>W29-X29</f>
        <v>0</v>
      </c>
      <c r="Z29" s="75">
        <f t="shared" ref="Z29:Z31" si="57">E29+H29+K29+N29+Q29+T29+W29</f>
        <v>3993998</v>
      </c>
      <c r="AA29" s="2">
        <f t="shared" ref="AA29:AA31" si="58">F29+I29+L29+O29+R29+U29+X29</f>
        <v>4194216</v>
      </c>
      <c r="AB29" s="10">
        <f>Z29-AA29</f>
        <v>-200218</v>
      </c>
    </row>
    <row r="30" spans="1:28" ht="20.100000000000001" customHeight="1" x14ac:dyDescent="0.15">
      <c r="A30" s="400"/>
      <c r="B30" s="401"/>
      <c r="C30" s="322"/>
      <c r="D30" s="90" t="s">
        <v>58</v>
      </c>
      <c r="E30" s="76">
        <v>0</v>
      </c>
      <c r="F30" s="2">
        <v>0</v>
      </c>
      <c r="G30" s="10">
        <f t="shared" ref="G30:G31" si="59">E30-F30</f>
        <v>0</v>
      </c>
      <c r="H30" s="196">
        <v>0</v>
      </c>
      <c r="I30" s="2">
        <v>0</v>
      </c>
      <c r="J30" s="10">
        <f>H30-I30</f>
        <v>0</v>
      </c>
      <c r="K30" s="75">
        <v>0</v>
      </c>
      <c r="L30" s="2">
        <v>0</v>
      </c>
      <c r="M30" s="10">
        <f>K30-L30</f>
        <v>0</v>
      </c>
      <c r="N30" s="75">
        <v>0</v>
      </c>
      <c r="O30" s="2">
        <v>0</v>
      </c>
      <c r="P30" s="10">
        <f>N30-O30</f>
        <v>0</v>
      </c>
      <c r="Q30" s="75">
        <v>0</v>
      </c>
      <c r="R30" s="2">
        <v>0</v>
      </c>
      <c r="S30" s="10">
        <f t="shared" si="56"/>
        <v>0</v>
      </c>
      <c r="T30" s="75">
        <v>2800000</v>
      </c>
      <c r="U30" s="2">
        <v>1500000</v>
      </c>
      <c r="V30" s="10">
        <f>T30-U30</f>
        <v>1300000</v>
      </c>
      <c r="W30" s="75">
        <v>0</v>
      </c>
      <c r="X30" s="2">
        <v>23939471</v>
      </c>
      <c r="Y30" s="10">
        <f>W30-X30</f>
        <v>-23939471</v>
      </c>
      <c r="Z30" s="75">
        <f t="shared" si="57"/>
        <v>2800000</v>
      </c>
      <c r="AA30" s="2">
        <f t="shared" si="58"/>
        <v>25439471</v>
      </c>
      <c r="AB30" s="10">
        <f>Z30-AA30</f>
        <v>-22639471</v>
      </c>
    </row>
    <row r="31" spans="1:28" ht="20.100000000000001" customHeight="1" x14ac:dyDescent="0.15">
      <c r="A31" s="400"/>
      <c r="B31" s="401"/>
      <c r="C31" s="314"/>
      <c r="D31" s="90" t="s">
        <v>80</v>
      </c>
      <c r="E31" s="76">
        <v>0</v>
      </c>
      <c r="F31" s="2">
        <v>0</v>
      </c>
      <c r="G31" s="10">
        <f t="shared" si="59"/>
        <v>0</v>
      </c>
      <c r="H31" s="196">
        <v>444630</v>
      </c>
      <c r="I31" s="2">
        <v>0</v>
      </c>
      <c r="J31" s="10">
        <f>H31-I31</f>
        <v>444630</v>
      </c>
      <c r="K31" s="75">
        <v>0</v>
      </c>
      <c r="L31" s="2">
        <v>0</v>
      </c>
      <c r="M31" s="10">
        <f>K31-L31</f>
        <v>0</v>
      </c>
      <c r="N31" s="75">
        <v>0</v>
      </c>
      <c r="O31" s="2">
        <v>0</v>
      </c>
      <c r="P31" s="10">
        <f>N31-O31</f>
        <v>0</v>
      </c>
      <c r="Q31" s="75">
        <v>0</v>
      </c>
      <c r="R31" s="2">
        <v>0</v>
      </c>
      <c r="S31" s="10">
        <f t="shared" si="56"/>
        <v>0</v>
      </c>
      <c r="T31" s="75">
        <v>0</v>
      </c>
      <c r="U31" s="2">
        <v>0</v>
      </c>
      <c r="V31" s="10">
        <f>T31-U31</f>
        <v>0</v>
      </c>
      <c r="W31" s="75">
        <v>0</v>
      </c>
      <c r="X31" s="2">
        <v>0</v>
      </c>
      <c r="Y31" s="10">
        <f>W31-X31</f>
        <v>0</v>
      </c>
      <c r="Z31" s="75">
        <f t="shared" si="57"/>
        <v>444630</v>
      </c>
      <c r="AA31" s="2">
        <f t="shared" si="58"/>
        <v>0</v>
      </c>
      <c r="AB31" s="10">
        <f>Z31-AA31</f>
        <v>444630</v>
      </c>
    </row>
    <row r="32" spans="1:28" ht="20.100000000000001" customHeight="1" thickBot="1" x14ac:dyDescent="0.2">
      <c r="A32" s="400"/>
      <c r="B32" s="401"/>
      <c r="C32" s="389"/>
      <c r="D32" s="68" t="s">
        <v>142</v>
      </c>
      <c r="E32" s="79">
        <f>SUM(E29:E31)</f>
        <v>0</v>
      </c>
      <c r="F32" s="65">
        <f>SUM(F29:F31)</f>
        <v>0</v>
      </c>
      <c r="G32" s="11">
        <f t="shared" si="17"/>
        <v>0</v>
      </c>
      <c r="H32" s="197">
        <f>SUM(H29:H31)</f>
        <v>3362328</v>
      </c>
      <c r="I32" s="65">
        <f>SUM(I29:I31)</f>
        <v>3101304</v>
      </c>
      <c r="J32" s="11">
        <f t="shared" si="18"/>
        <v>261024</v>
      </c>
      <c r="K32" s="78">
        <f>SUM(K29:K31)</f>
        <v>266304</v>
      </c>
      <c r="L32" s="65">
        <f>SUM(L29:L31)</f>
        <v>210212</v>
      </c>
      <c r="M32" s="11">
        <f t="shared" si="19"/>
        <v>56092</v>
      </c>
      <c r="N32" s="78">
        <f>SUM(N29:N31)</f>
        <v>339260</v>
      </c>
      <c r="O32" s="65">
        <f>SUM(O29:O31)</f>
        <v>429220</v>
      </c>
      <c r="P32" s="11">
        <f t="shared" si="20"/>
        <v>-89960</v>
      </c>
      <c r="Q32" s="78">
        <f>SUM(Q29:Q31)</f>
        <v>280824</v>
      </c>
      <c r="R32" s="65">
        <f>SUM(R29:R31)</f>
        <v>239832</v>
      </c>
      <c r="S32" s="11">
        <f t="shared" si="56"/>
        <v>40992</v>
      </c>
      <c r="T32" s="78">
        <f>SUM(T29:T31)</f>
        <v>2989912</v>
      </c>
      <c r="U32" s="65">
        <f>SUM(U29:U31)</f>
        <v>1713648</v>
      </c>
      <c r="V32" s="11">
        <f t="shared" si="21"/>
        <v>1276264</v>
      </c>
      <c r="W32" s="78">
        <f>SUM(W29:W31)</f>
        <v>0</v>
      </c>
      <c r="X32" s="65">
        <f>SUM(X29:X31)</f>
        <v>23939471</v>
      </c>
      <c r="Y32" s="11">
        <f t="shared" si="22"/>
        <v>-23939471</v>
      </c>
      <c r="Z32" s="78">
        <f>SUM(Z29:Z31)</f>
        <v>7238628</v>
      </c>
      <c r="AA32" s="65">
        <f>SUM(AA29:AA31)</f>
        <v>29633687</v>
      </c>
      <c r="AB32" s="11">
        <f t="shared" ref="AB32:AB38" si="60">Z32-AA32</f>
        <v>-22395059</v>
      </c>
    </row>
    <row r="33" spans="1:30" ht="20.100000000000001" customHeight="1" thickBot="1" x14ac:dyDescent="0.2">
      <c r="A33" s="402"/>
      <c r="B33" s="403"/>
      <c r="C33" s="393" t="s">
        <v>143</v>
      </c>
      <c r="D33" s="394"/>
      <c r="E33" s="81">
        <f>E28-E32</f>
        <v>2800000</v>
      </c>
      <c r="F33" s="61">
        <f>F28-F32</f>
        <v>1500000</v>
      </c>
      <c r="G33" s="11">
        <f t="shared" si="17"/>
        <v>1300000</v>
      </c>
      <c r="H33" s="203">
        <f>H28-H32</f>
        <v>46479</v>
      </c>
      <c r="I33" s="61">
        <f>I28-I32</f>
        <v>-634216</v>
      </c>
      <c r="J33" s="11">
        <f t="shared" si="18"/>
        <v>680695</v>
      </c>
      <c r="K33" s="82">
        <f>K28-K32</f>
        <v>-230489</v>
      </c>
      <c r="L33" s="61">
        <f>L28-L32</f>
        <v>-210212</v>
      </c>
      <c r="M33" s="11">
        <f t="shared" si="19"/>
        <v>-20277</v>
      </c>
      <c r="N33" s="82">
        <f>N28-N32</f>
        <v>226428</v>
      </c>
      <c r="O33" s="61">
        <f>O28-O32</f>
        <v>-429220</v>
      </c>
      <c r="P33" s="11">
        <f t="shared" si="20"/>
        <v>655648</v>
      </c>
      <c r="Q33" s="82">
        <f>Q28-Q32</f>
        <v>-280824</v>
      </c>
      <c r="R33" s="61">
        <f>R28-R32</f>
        <v>-19354</v>
      </c>
      <c r="S33" s="20">
        <f t="shared" si="56"/>
        <v>-261470</v>
      </c>
      <c r="T33" s="82">
        <f>T28-T32</f>
        <v>-2832700</v>
      </c>
      <c r="U33" s="61">
        <f>U28-U32</f>
        <v>22225823</v>
      </c>
      <c r="V33" s="18">
        <f t="shared" si="21"/>
        <v>-25058523</v>
      </c>
      <c r="W33" s="82">
        <f>W28-W32</f>
        <v>0</v>
      </c>
      <c r="X33" s="61">
        <f>X28-X32</f>
        <v>-23939471</v>
      </c>
      <c r="Y33" s="18">
        <f t="shared" si="22"/>
        <v>23939471</v>
      </c>
      <c r="Z33" s="233">
        <f>Z28-Z32</f>
        <v>-271106</v>
      </c>
      <c r="AA33" s="234">
        <f>AA28-AA32</f>
        <v>-1506650</v>
      </c>
      <c r="AB33" s="232">
        <f t="shared" si="60"/>
        <v>1235544</v>
      </c>
    </row>
    <row r="34" spans="1:30" ht="20.100000000000001" customHeight="1" x14ac:dyDescent="0.15">
      <c r="A34" s="387" t="s">
        <v>42</v>
      </c>
      <c r="B34" s="388"/>
      <c r="C34" s="388"/>
      <c r="D34" s="388"/>
      <c r="E34" s="76">
        <f>E8+E19+E28</f>
        <v>2800417</v>
      </c>
      <c r="F34" s="2">
        <f>F8+F19+F28</f>
        <v>1501087</v>
      </c>
      <c r="G34" s="10">
        <f t="shared" si="17"/>
        <v>1299330</v>
      </c>
      <c r="H34" s="196">
        <f>H8+H19+H28</f>
        <v>490848546</v>
      </c>
      <c r="I34" s="2">
        <f>I8+I19+I28</f>
        <v>468709002</v>
      </c>
      <c r="J34" s="24">
        <f t="shared" si="18"/>
        <v>22139544</v>
      </c>
      <c r="K34" s="75">
        <f>K8+K19+K28</f>
        <v>41715769</v>
      </c>
      <c r="L34" s="2">
        <f>L8+L19+L28</f>
        <v>40341861</v>
      </c>
      <c r="M34" s="10">
        <f t="shared" si="19"/>
        <v>1373908</v>
      </c>
      <c r="N34" s="75">
        <f>N8+N19+N28</f>
        <v>50040676</v>
      </c>
      <c r="O34" s="2">
        <f>O8+O19+O28</f>
        <v>56350859</v>
      </c>
      <c r="P34" s="10">
        <f t="shared" si="20"/>
        <v>-6310183</v>
      </c>
      <c r="Q34" s="75">
        <f>Q8+Q19+Q28</f>
        <v>45570940</v>
      </c>
      <c r="R34" s="2">
        <f>R8+R19+R28</f>
        <v>51000794</v>
      </c>
      <c r="S34" s="24">
        <f t="shared" si="56"/>
        <v>-5429854</v>
      </c>
      <c r="T34" s="75">
        <f>T8+T19+T28</f>
        <v>33558472</v>
      </c>
      <c r="U34" s="2">
        <f>U8+U19+U28</f>
        <v>57864639</v>
      </c>
      <c r="V34" s="10">
        <f t="shared" si="21"/>
        <v>-24306167</v>
      </c>
      <c r="W34" s="75">
        <f>W8+W19+W28</f>
        <v>0</v>
      </c>
      <c r="X34" s="2">
        <f>X8+X19+X28</f>
        <v>38950</v>
      </c>
      <c r="Y34" s="10">
        <f t="shared" si="22"/>
        <v>-38950</v>
      </c>
      <c r="Z34" s="236">
        <f>Z8+Z19+Z28</f>
        <v>664534820</v>
      </c>
      <c r="AA34" s="237">
        <f>AA8+AA19+AA28</f>
        <v>675807192</v>
      </c>
      <c r="AB34" s="238">
        <f t="shared" si="60"/>
        <v>-11272372</v>
      </c>
    </row>
    <row r="35" spans="1:30" ht="20.100000000000001" customHeight="1" thickBot="1" x14ac:dyDescent="0.2">
      <c r="A35" s="381" t="s">
        <v>43</v>
      </c>
      <c r="B35" s="382"/>
      <c r="C35" s="382"/>
      <c r="D35" s="383"/>
      <c r="E35" s="91">
        <f>E14+E23+E32</f>
        <v>2822184</v>
      </c>
      <c r="F35" s="66">
        <f>F14+F23+F32</f>
        <v>1702433</v>
      </c>
      <c r="G35" s="17">
        <f t="shared" si="17"/>
        <v>1119751</v>
      </c>
      <c r="H35" s="197">
        <f>H14+H23+H32</f>
        <v>482359809</v>
      </c>
      <c r="I35" s="65">
        <f>I14+I23+I32</f>
        <v>490441467</v>
      </c>
      <c r="J35" s="25">
        <f t="shared" si="18"/>
        <v>-8081658</v>
      </c>
      <c r="K35" s="78">
        <f>K14+K23+K32</f>
        <v>42115550</v>
      </c>
      <c r="L35" s="65">
        <f>L14+L23+L32</f>
        <v>40542168</v>
      </c>
      <c r="M35" s="17">
        <f t="shared" si="19"/>
        <v>1573382</v>
      </c>
      <c r="N35" s="78">
        <f>N14+N23+N32</f>
        <v>48315357</v>
      </c>
      <c r="O35" s="65">
        <f>O14+O23+O32</f>
        <v>55467375</v>
      </c>
      <c r="P35" s="17">
        <f t="shared" si="20"/>
        <v>-7152018</v>
      </c>
      <c r="Q35" s="78">
        <f>Q14+Q23+Q32</f>
        <v>45413037</v>
      </c>
      <c r="R35" s="65">
        <f>R14+R23+R32</f>
        <v>49048390</v>
      </c>
      <c r="S35" s="25">
        <f t="shared" si="56"/>
        <v>-3635353</v>
      </c>
      <c r="T35" s="78">
        <f>T14+T23+T32</f>
        <v>27239205</v>
      </c>
      <c r="U35" s="65">
        <f>U14+U23+U32</f>
        <v>28621758</v>
      </c>
      <c r="V35" s="17">
        <f t="shared" si="21"/>
        <v>-1382553</v>
      </c>
      <c r="W35" s="78">
        <f>W14+W23+W32</f>
        <v>0</v>
      </c>
      <c r="X35" s="65">
        <f>X14+X23+X32</f>
        <v>24114770</v>
      </c>
      <c r="Y35" s="17">
        <f t="shared" si="22"/>
        <v>-24114770</v>
      </c>
      <c r="Z35" s="239">
        <f>Z14+Z23+Z32</f>
        <v>648265142</v>
      </c>
      <c r="AA35" s="240">
        <f>AA14+AA23+AA32</f>
        <v>689938361</v>
      </c>
      <c r="AB35" s="241">
        <f t="shared" si="60"/>
        <v>-41673219</v>
      </c>
    </row>
    <row r="36" spans="1:30" ht="20.100000000000001" customHeight="1" thickBot="1" x14ac:dyDescent="0.2">
      <c r="A36" s="327" t="s">
        <v>144</v>
      </c>
      <c r="B36" s="328"/>
      <c r="C36" s="328"/>
      <c r="D36" s="329"/>
      <c r="E36" s="145">
        <f t="shared" ref="E36:X36" si="61">E34-E35</f>
        <v>-21767</v>
      </c>
      <c r="F36" s="3">
        <f t="shared" si="61"/>
        <v>-201346</v>
      </c>
      <c r="G36" s="18">
        <f t="shared" si="17"/>
        <v>179579</v>
      </c>
      <c r="H36" s="205">
        <f t="shared" si="61"/>
        <v>8488737</v>
      </c>
      <c r="I36" s="5">
        <f t="shared" si="61"/>
        <v>-21732465</v>
      </c>
      <c r="J36" s="18">
        <f t="shared" si="18"/>
        <v>30221202</v>
      </c>
      <c r="K36" s="145">
        <f>K34-K35</f>
        <v>-399781</v>
      </c>
      <c r="L36" s="3">
        <f t="shared" si="61"/>
        <v>-200307</v>
      </c>
      <c r="M36" s="18">
        <f t="shared" si="19"/>
        <v>-199474</v>
      </c>
      <c r="N36" s="146">
        <f t="shared" si="61"/>
        <v>1725319</v>
      </c>
      <c r="O36" s="3">
        <f t="shared" si="61"/>
        <v>883484</v>
      </c>
      <c r="P36" s="18">
        <f t="shared" si="20"/>
        <v>841835</v>
      </c>
      <c r="Q36" s="146">
        <f>Q34-Q35</f>
        <v>157903</v>
      </c>
      <c r="R36" s="3">
        <f>R34-R35</f>
        <v>1952404</v>
      </c>
      <c r="S36" s="18">
        <f t="shared" si="56"/>
        <v>-1794501</v>
      </c>
      <c r="T36" s="145">
        <f>T34-T35</f>
        <v>6319267</v>
      </c>
      <c r="U36" s="3">
        <f t="shared" si="61"/>
        <v>29242881</v>
      </c>
      <c r="V36" s="18">
        <f t="shared" si="21"/>
        <v>-22923614</v>
      </c>
      <c r="W36" s="145">
        <f t="shared" si="61"/>
        <v>0</v>
      </c>
      <c r="X36" s="3">
        <f t="shared" si="61"/>
        <v>-24075820</v>
      </c>
      <c r="Y36" s="18">
        <f t="shared" si="22"/>
        <v>24075820</v>
      </c>
      <c r="Z36" s="145">
        <f>Z34-Z35</f>
        <v>16269678</v>
      </c>
      <c r="AA36" s="61">
        <f t="shared" ref="AA36" si="62">AA34-AA35</f>
        <v>-14131169</v>
      </c>
      <c r="AB36" s="18">
        <f t="shared" si="60"/>
        <v>30400847</v>
      </c>
    </row>
    <row r="37" spans="1:30" ht="20.100000000000001" customHeight="1" x14ac:dyDescent="0.15">
      <c r="A37" s="395" t="s">
        <v>46</v>
      </c>
      <c r="B37" s="396"/>
      <c r="C37" s="396"/>
      <c r="D37" s="397"/>
      <c r="E37" s="19">
        <f>F38</f>
        <v>145145</v>
      </c>
      <c r="F37" s="64">
        <v>346491</v>
      </c>
      <c r="G37" s="12">
        <f t="shared" si="17"/>
        <v>-201346</v>
      </c>
      <c r="H37" s="9">
        <f>I38</f>
        <v>147857055</v>
      </c>
      <c r="I37" s="9">
        <v>169589520</v>
      </c>
      <c r="J37" s="12">
        <f t="shared" si="18"/>
        <v>-21732465</v>
      </c>
      <c r="K37" s="207">
        <f>L38</f>
        <v>13406918</v>
      </c>
      <c r="L37" s="29">
        <v>13607225</v>
      </c>
      <c r="M37" s="21">
        <f t="shared" si="19"/>
        <v>-200307</v>
      </c>
      <c r="N37" s="71">
        <f>O38</f>
        <v>61054927</v>
      </c>
      <c r="O37" s="64">
        <v>60171443</v>
      </c>
      <c r="P37" s="21">
        <f t="shared" si="20"/>
        <v>883484</v>
      </c>
      <c r="Q37" s="22">
        <f>R38</f>
        <v>31836895</v>
      </c>
      <c r="R37" s="64">
        <v>29884491</v>
      </c>
      <c r="S37" s="12">
        <f t="shared" si="56"/>
        <v>1952404</v>
      </c>
      <c r="T37" s="19">
        <f>U38</f>
        <v>34048640</v>
      </c>
      <c r="U37" s="64">
        <v>4805759</v>
      </c>
      <c r="V37" s="12">
        <f t="shared" si="21"/>
        <v>29242881</v>
      </c>
      <c r="W37" s="19">
        <f>X38</f>
        <v>0</v>
      </c>
      <c r="X37" s="64">
        <v>24075820</v>
      </c>
      <c r="Y37" s="12">
        <f t="shared" si="22"/>
        <v>-24075820</v>
      </c>
      <c r="Z37" s="75">
        <f>E37+H37+K37+N37+Q37+T37+W37</f>
        <v>288349580</v>
      </c>
      <c r="AA37" s="80">
        <f>F37+I37+L37+O37+R37+U37+X37</f>
        <v>302480749</v>
      </c>
      <c r="AB37" s="12">
        <f t="shared" si="60"/>
        <v>-14131169</v>
      </c>
    </row>
    <row r="38" spans="1:30" ht="20.100000000000001" customHeight="1" thickBot="1" x14ac:dyDescent="0.2">
      <c r="A38" s="345" t="s">
        <v>47</v>
      </c>
      <c r="B38" s="346"/>
      <c r="C38" s="346"/>
      <c r="D38" s="386"/>
      <c r="E38" s="79">
        <f>E36+E37</f>
        <v>123378</v>
      </c>
      <c r="F38" s="65">
        <f>F36+F37</f>
        <v>145145</v>
      </c>
      <c r="G38" s="11">
        <f t="shared" si="17"/>
        <v>-21767</v>
      </c>
      <c r="H38" s="88">
        <f>H36+H37</f>
        <v>156345792</v>
      </c>
      <c r="I38" s="88">
        <f>I36+I37</f>
        <v>147857055</v>
      </c>
      <c r="J38" s="11">
        <f t="shared" si="18"/>
        <v>8488737</v>
      </c>
      <c r="K38" s="79">
        <f>K36+K37</f>
        <v>13007137</v>
      </c>
      <c r="L38" s="65">
        <f>L36+L37</f>
        <v>13406918</v>
      </c>
      <c r="M38" s="11">
        <f t="shared" si="19"/>
        <v>-399781</v>
      </c>
      <c r="N38" s="78">
        <f>N36+N37</f>
        <v>62780246</v>
      </c>
      <c r="O38" s="65">
        <f>O36+O37</f>
        <v>61054927</v>
      </c>
      <c r="P38" s="11">
        <f t="shared" si="20"/>
        <v>1725319</v>
      </c>
      <c r="Q38" s="78">
        <f>Q36+Q37</f>
        <v>31994798</v>
      </c>
      <c r="R38" s="65">
        <f>R36+R37</f>
        <v>31836895</v>
      </c>
      <c r="S38" s="11">
        <f t="shared" si="56"/>
        <v>157903</v>
      </c>
      <c r="T38" s="79">
        <f>T36+T37</f>
        <v>40367907</v>
      </c>
      <c r="U38" s="65">
        <f>U36+U37</f>
        <v>34048640</v>
      </c>
      <c r="V38" s="11">
        <f t="shared" si="21"/>
        <v>6319267</v>
      </c>
      <c r="W38" s="79">
        <f>W36+W37</f>
        <v>0</v>
      </c>
      <c r="X38" s="65">
        <f>X36+X37</f>
        <v>0</v>
      </c>
      <c r="Y38" s="11">
        <f t="shared" si="22"/>
        <v>0</v>
      </c>
      <c r="Z38" s="78">
        <f>E38+H38+K38+N38+Q38+T38+W38</f>
        <v>304619258</v>
      </c>
      <c r="AA38" s="65">
        <f>F38+I38+L38+O38+R38+U38+X38</f>
        <v>288349580</v>
      </c>
      <c r="AB38" s="11">
        <f t="shared" si="60"/>
        <v>16269678</v>
      </c>
    </row>
    <row r="39" spans="1:30" ht="20.100000000000001" customHeight="1" x14ac:dyDescent="0.15">
      <c r="E39" s="92"/>
      <c r="F39" s="92"/>
      <c r="G39" s="92"/>
      <c r="J39" s="100" t="s">
        <v>205</v>
      </c>
      <c r="P39" s="100" t="s">
        <v>206</v>
      </c>
      <c r="V39" s="100" t="s">
        <v>348</v>
      </c>
      <c r="Y39" s="100"/>
      <c r="Z39" s="92"/>
      <c r="AA39" s="92"/>
      <c r="AB39" s="100" t="s">
        <v>207</v>
      </c>
      <c r="AD39" s="100"/>
    </row>
    <row r="40" spans="1:30" ht="20.100000000000001" customHeight="1" x14ac:dyDescent="0.15"/>
    <row r="41" spans="1:30" ht="20.100000000000001" customHeight="1" x14ac:dyDescent="0.15"/>
    <row r="42" spans="1:30" ht="20.100000000000001" customHeight="1" x14ac:dyDescent="0.15"/>
    <row r="43" spans="1:30" ht="20.100000000000001" customHeight="1" x14ac:dyDescent="0.15"/>
    <row r="44" spans="1:30" ht="20.100000000000001" customHeight="1" x14ac:dyDescent="0.15"/>
    <row r="45" spans="1:30" ht="20.100000000000001" customHeight="1" x14ac:dyDescent="0.15"/>
    <row r="46" spans="1:30" ht="20.100000000000001" customHeight="1" x14ac:dyDescent="0.15"/>
    <row r="47" spans="1:30" ht="20.100000000000001" customHeight="1" x14ac:dyDescent="0.15"/>
    <row r="48" spans="1:30" ht="20.100000000000001" customHeight="1" x14ac:dyDescent="0.15"/>
    <row r="49" ht="20.100000000000001"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106" spans="3:9" ht="14.1" customHeight="1" x14ac:dyDescent="0.15">
      <c r="I106" s="254">
        <f>I107</f>
        <v>6000</v>
      </c>
    </row>
    <row r="107" spans="3:9" ht="14.1" customHeight="1" x14ac:dyDescent="0.15">
      <c r="C107" s="258" t="s">
        <v>433</v>
      </c>
      <c r="I107" s="1">
        <v>6000</v>
      </c>
    </row>
  </sheetData>
  <mergeCells count="30">
    <mergeCell ref="G1:H1"/>
    <mergeCell ref="M1:N1"/>
    <mergeCell ref="S1:T1"/>
    <mergeCell ref="Y1:Z1"/>
    <mergeCell ref="Z2:AB2"/>
    <mergeCell ref="Q2:S2"/>
    <mergeCell ref="A2:B15"/>
    <mergeCell ref="E2:G2"/>
    <mergeCell ref="A16:B24"/>
    <mergeCell ref="AC2:AD2"/>
    <mergeCell ref="W2:Y2"/>
    <mergeCell ref="N2:P2"/>
    <mergeCell ref="T2:V2"/>
    <mergeCell ref="K2:M2"/>
    <mergeCell ref="A35:D35"/>
    <mergeCell ref="H2:J2"/>
    <mergeCell ref="A38:D38"/>
    <mergeCell ref="A34:D34"/>
    <mergeCell ref="C2:C8"/>
    <mergeCell ref="C9:C14"/>
    <mergeCell ref="C15:D15"/>
    <mergeCell ref="C16:C19"/>
    <mergeCell ref="C20:C23"/>
    <mergeCell ref="C24:D24"/>
    <mergeCell ref="A36:D36"/>
    <mergeCell ref="A37:D37"/>
    <mergeCell ref="C25:C28"/>
    <mergeCell ref="C29:C32"/>
    <mergeCell ref="A25:B33"/>
    <mergeCell ref="C33:D33"/>
  </mergeCells>
  <phoneticPr fontId="6"/>
  <pageMargins left="0.59055118110236227" right="0.19685039370078741" top="0.78740157480314965" bottom="0.19685039370078741" header="0.51181102362204722" footer="0.51181102362204722"/>
  <pageSetup paperSize="9" scale="97" pageOrder="overThenDown" orientation="portrait" verticalDpi="300" r:id="rId1"/>
  <headerFooter alignWithMargins="0"/>
  <colBreaks count="2" manualBreakCount="2">
    <brk id="10" max="1048575" man="1"/>
    <brk id="16" max="3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R6財産目録</vt:lpstr>
      <vt:lpstr>貸借対照表 </vt:lpstr>
      <vt:lpstr>法人　資金</vt:lpstr>
      <vt:lpstr>法人　事業活動</vt:lpstr>
      <vt:lpstr>法人注記</vt:lpstr>
      <vt:lpstr>監査報告</vt:lpstr>
      <vt:lpstr>資金収支明細書</vt:lpstr>
      <vt:lpstr>資金収支明細書!Print_Area</vt:lpstr>
      <vt:lpstr>'貸借対照表 '!Print_Area</vt:lpstr>
      <vt:lpstr>'法人　資金'!Print_Area</vt:lpstr>
      <vt:lpstr>'法人　事業活動'!Print_Area</vt:lpstr>
      <vt:lpstr>法人注記!Print_Area</vt:lpstr>
      <vt:lpstr>資金収支明細書!Print_Titles</vt:lpstr>
      <vt:lpstr>'法人　資金'!Print_Titles</vt:lpstr>
      <vt:lpstr>'法人　事業活動'!Print_Titles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一喜</dc:creator>
  <cp:lastModifiedBy>清流荘 2021.1</cp:lastModifiedBy>
  <cp:lastPrinted>2025-09-30T04:26:27Z</cp:lastPrinted>
  <dcterms:created xsi:type="dcterms:W3CDTF">2003-05-19T23:51:45Z</dcterms:created>
  <dcterms:modified xsi:type="dcterms:W3CDTF">2025-09-30T04:27:01Z</dcterms:modified>
</cp:coreProperties>
</file>