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C:\Users\seiry\Documents\2021HPデータ\"/>
    </mc:Choice>
  </mc:AlternateContent>
  <xr:revisionPtr revIDLastSave="0" documentId="13_ncr:1_{A372B4CF-E733-46A7-B4FB-5347F82C3CC5}" xr6:coauthVersionLast="47" xr6:coauthVersionMax="47" xr10:uidLastSave="{00000000-0000-0000-0000-000000000000}"/>
  <bookViews>
    <workbookView xWindow="-120" yWindow="-120" windowWidth="29040" windowHeight="15990" tabRatio="703" xr2:uid="{00000000-000D-0000-FFFF-FFFF00000000}"/>
  </bookViews>
  <sheets>
    <sheet name="財産目録" sheetId="48" r:id="rId1"/>
    <sheet name="貸借対照表 " sheetId="29" r:id="rId2"/>
    <sheet name="法人　資金" sheetId="32" r:id="rId3"/>
    <sheet name="法人　事業活動" sheetId="33" r:id="rId4"/>
    <sheet name="法人注記" sheetId="49" r:id="rId5"/>
    <sheet name="監査報告" sheetId="52" r:id="rId6"/>
  </sheets>
  <definedNames>
    <definedName name="_xlnm.Print_Area" localSheetId="1">'貸借対照表 '!$A$1:$F$54</definedName>
    <definedName name="_xlnm.Print_Area" localSheetId="2">'法人　資金'!$A$1:$F$43</definedName>
    <definedName name="_xlnm.Print_Area" localSheetId="3">'法人　事業活動'!$A$1:$F$44</definedName>
    <definedName name="_xlnm.Print_Area" localSheetId="4">法人注記!$A$1:$I$134</definedName>
    <definedName name="_xlnm.Print_Titles" localSheetId="2">'法人　資金'!$A:$C</definedName>
    <definedName name="_xlnm.Print_Titles" localSheetId="3">'法人　事業活動'!$A:$C</definedName>
  </definedNames>
  <calcPr calcId="191029"/>
</workbook>
</file>

<file path=xl/calcChain.xml><?xml version="1.0" encoding="utf-8"?>
<calcChain xmlns="http://schemas.openxmlformats.org/spreadsheetml/2006/main">
  <c r="D34" i="32" l="1"/>
  <c r="F37" i="32"/>
  <c r="G69" i="49" l="1"/>
  <c r="G70" i="49" s="1"/>
  <c r="F70" i="49"/>
  <c r="H70" i="49"/>
  <c r="H91" i="49"/>
  <c r="H92" i="49"/>
  <c r="H93" i="49" s="1"/>
  <c r="F93" i="49"/>
  <c r="G93" i="49"/>
  <c r="H95" i="49"/>
  <c r="H96" i="49"/>
  <c r="H97" i="49"/>
  <c r="H98" i="49"/>
  <c r="F99" i="49"/>
  <c r="G99" i="49"/>
  <c r="H108" i="49"/>
  <c r="H109" i="49"/>
  <c r="F110" i="49"/>
  <c r="E24" i="33"/>
  <c r="H110" i="49" l="1"/>
  <c r="H99" i="49"/>
  <c r="G100" i="49"/>
  <c r="F100" i="49"/>
  <c r="F34" i="33"/>
  <c r="F35" i="33"/>
  <c r="E35" i="33"/>
  <c r="D35" i="33"/>
  <c r="D42" i="33" s="1"/>
  <c r="E33" i="33"/>
  <c r="E31" i="33"/>
  <c r="E28" i="33"/>
  <c r="E32" i="33" s="1"/>
  <c r="E22" i="33"/>
  <c r="E18" i="33"/>
  <c r="E23" i="33" s="1"/>
  <c r="E14" i="33"/>
  <c r="E7" i="33"/>
  <c r="E15" i="33" s="1"/>
  <c r="D38" i="32"/>
  <c r="D35" i="32"/>
  <c r="D32" i="32"/>
  <c r="D24" i="32"/>
  <c r="E5" i="29"/>
  <c r="E6" i="29"/>
  <c r="F12" i="29"/>
  <c r="F11" i="29"/>
  <c r="F10" i="29"/>
  <c r="D5" i="29"/>
  <c r="D6" i="29"/>
  <c r="F51" i="29"/>
  <c r="D37" i="29"/>
  <c r="F37" i="29" s="1"/>
  <c r="D31" i="29"/>
  <c r="E37" i="29"/>
  <c r="E31" i="29"/>
  <c r="D47" i="29"/>
  <c r="D17" i="29"/>
  <c r="D14" i="29"/>
  <c r="D42" i="29"/>
  <c r="E47" i="29"/>
  <c r="E42" i="29"/>
  <c r="E17" i="29"/>
  <c r="E14" i="29"/>
  <c r="E13" i="29" s="1"/>
  <c r="H100" i="49" l="1"/>
  <c r="E52" i="29"/>
  <c r="D13" i="29"/>
  <c r="D30" i="29" s="1"/>
  <c r="E30" i="29"/>
  <c r="E41" i="29"/>
  <c r="D52" i="29"/>
  <c r="D41" i="29"/>
  <c r="D53" i="29" s="1"/>
  <c r="I172" i="48"/>
  <c r="I152" i="48"/>
  <c r="H64" i="48"/>
  <c r="I64" i="48"/>
  <c r="I51" i="48"/>
  <c r="I40" i="48"/>
  <c r="I10" i="48"/>
  <c r="E19" i="32"/>
  <c r="E53" i="29" l="1"/>
  <c r="I181" i="48" l="1"/>
  <c r="F6" i="29" l="1"/>
  <c r="F45" i="29"/>
  <c r="D71" i="32" l="1"/>
  <c r="D68" i="32"/>
  <c r="D65" i="32"/>
  <c r="D62" i="32"/>
  <c r="D57" i="32"/>
  <c r="D53" i="32"/>
  <c r="I177" i="48"/>
  <c r="I69" i="49" l="1"/>
  <c r="I81" i="48" l="1"/>
  <c r="I79" i="48"/>
  <c r="I77" i="48"/>
  <c r="I75" i="48"/>
  <c r="I73" i="48"/>
  <c r="I71" i="48"/>
  <c r="I69" i="48"/>
  <c r="I190" i="48"/>
  <c r="I70" i="49" l="1"/>
  <c r="F38" i="33" l="1"/>
  <c r="F37" i="33"/>
  <c r="F36" i="33"/>
  <c r="F26" i="33"/>
  <c r="G64" i="48" l="1"/>
  <c r="F30" i="33" l="1"/>
  <c r="E8" i="32" l="1"/>
  <c r="A161" i="48" l="1"/>
  <c r="A123" i="48"/>
  <c r="A85" i="48"/>
  <c r="A44" i="48"/>
  <c r="F22" i="32" l="1"/>
  <c r="I198" i="48" l="1"/>
  <c r="I144" i="48"/>
  <c r="I138" i="48"/>
  <c r="I174" i="48" s="1"/>
  <c r="I130" i="48"/>
  <c r="I107" i="48"/>
  <c r="I99" i="48"/>
  <c r="I117" i="48" s="1"/>
  <c r="I90" i="48"/>
  <c r="I61" i="48"/>
  <c r="I60" i="48" s="1"/>
  <c r="I67" i="48" s="1"/>
  <c r="I29" i="48"/>
  <c r="I23" i="48"/>
  <c r="I27" i="48" l="1"/>
  <c r="I56" i="48" s="1"/>
  <c r="I118" i="48" l="1"/>
  <c r="I119" i="48" s="1"/>
  <c r="F25" i="33" l="1"/>
  <c r="F34" i="29" l="1"/>
  <c r="F24" i="29"/>
  <c r="F39" i="29"/>
  <c r="E23" i="32" l="1"/>
  <c r="D23" i="32"/>
  <c r="F30" i="32" l="1"/>
  <c r="F26" i="32"/>
  <c r="F29" i="32" l="1"/>
  <c r="E31" i="32"/>
  <c r="E28" i="32"/>
  <c r="E14" i="32"/>
  <c r="D31" i="33"/>
  <c r="F29" i="33"/>
  <c r="D28" i="33"/>
  <c r="D22" i="33"/>
  <c r="F19" i="33"/>
  <c r="F17" i="33"/>
  <c r="F16" i="33"/>
  <c r="D18" i="33"/>
  <c r="F13" i="33"/>
  <c r="F12" i="33"/>
  <c r="F11" i="33"/>
  <c r="F10" i="33"/>
  <c r="F9" i="33"/>
  <c r="F8" i="33"/>
  <c r="D14" i="33"/>
  <c r="F6" i="33"/>
  <c r="F5" i="33"/>
  <c r="F4" i="33"/>
  <c r="D7" i="33"/>
  <c r="F28" i="33" l="1"/>
  <c r="E35" i="32"/>
  <c r="E15" i="32"/>
  <c r="E24" i="32"/>
  <c r="E32" i="32"/>
  <c r="E34" i="32"/>
  <c r="F31" i="33"/>
  <c r="D23" i="33"/>
  <c r="F23" i="33" s="1"/>
  <c r="F18" i="33"/>
  <c r="F22" i="33"/>
  <c r="E36" i="32" l="1"/>
  <c r="F17" i="32" l="1"/>
  <c r="F48" i="29" l="1"/>
  <c r="F28" i="29"/>
  <c r="D32" i="33" l="1"/>
  <c r="D15" i="33"/>
  <c r="D24" i="33" l="1"/>
  <c r="D33" i="33" s="1"/>
  <c r="F32" i="33"/>
  <c r="F14" i="33"/>
  <c r="F7" i="33"/>
  <c r="F33" i="32"/>
  <c r="D31" i="32"/>
  <c r="D28" i="32"/>
  <c r="F25" i="32"/>
  <c r="F21" i="32"/>
  <c r="F20" i="32"/>
  <c r="D19" i="32"/>
  <c r="F18" i="32"/>
  <c r="F16" i="32"/>
  <c r="D14" i="32"/>
  <c r="F13" i="32"/>
  <c r="F12" i="32"/>
  <c r="F11" i="32"/>
  <c r="F10" i="32"/>
  <c r="F9" i="32"/>
  <c r="D8" i="32"/>
  <c r="F7" i="32"/>
  <c r="F6" i="32"/>
  <c r="F5" i="32"/>
  <c r="F4" i="32"/>
  <c r="F24" i="33" l="1"/>
  <c r="F34" i="32"/>
  <c r="F31" i="32"/>
  <c r="F24" i="32"/>
  <c r="F23" i="32"/>
  <c r="F15" i="33"/>
  <c r="F8" i="32"/>
  <c r="F14" i="32"/>
  <c r="F19" i="32"/>
  <c r="F28" i="32"/>
  <c r="D15" i="32"/>
  <c r="F33" i="33" l="1"/>
  <c r="F32" i="32"/>
  <c r="D36" i="32"/>
  <c r="F35" i="32"/>
  <c r="F15" i="32"/>
  <c r="F36" i="32" l="1"/>
  <c r="F44" i="29" l="1"/>
  <c r="F43" i="29"/>
  <c r="F33" i="29"/>
  <c r="F8" i="29"/>
  <c r="F7" i="29"/>
  <c r="F26" i="29"/>
  <c r="F50" i="29"/>
  <c r="F32" i="29"/>
  <c r="F9" i="29"/>
  <c r="F5" i="29" l="1"/>
  <c r="F38" i="29"/>
  <c r="F25" i="29"/>
  <c r="F14" i="29"/>
  <c r="F21" i="29"/>
  <c r="F35" i="29"/>
  <c r="F49" i="29"/>
  <c r="F23" i="29"/>
  <c r="F27" i="29"/>
  <c r="F15" i="29"/>
  <c r="F16" i="29"/>
  <c r="F19" i="29"/>
  <c r="F40" i="29"/>
  <c r="F18" i="29"/>
  <c r="F20" i="29"/>
  <c r="F22" i="29"/>
  <c r="F42" i="29"/>
  <c r="F31" i="29" l="1"/>
  <c r="F47" i="29"/>
  <c r="F52" i="29"/>
  <c r="F13" i="29"/>
  <c r="F17" i="29"/>
  <c r="F30" i="29" l="1"/>
  <c r="F41" i="29"/>
  <c r="F53" i="29"/>
  <c r="E38" i="32" l="1"/>
  <c r="F38" i="32" l="1"/>
  <c r="I205" i="48" l="1"/>
  <c r="I206" i="48" s="1"/>
  <c r="I207" i="48" l="1"/>
  <c r="E42" i="33" l="1"/>
  <c r="F42" i="33" l="1"/>
</calcChain>
</file>

<file path=xl/sharedStrings.xml><?xml version="1.0" encoding="utf-8"?>
<sst xmlns="http://schemas.openxmlformats.org/spreadsheetml/2006/main" count="955" uniqueCount="417">
  <si>
    <t>増　　減</t>
    <rPh sb="0" eb="1">
      <t>ゾウ</t>
    </rPh>
    <rPh sb="3" eb="4">
      <t>ゲン</t>
    </rPh>
    <phoneticPr fontId="6"/>
  </si>
  <si>
    <t>デイ清流の家</t>
    <rPh sb="2" eb="4">
      <t>セイリュウ</t>
    </rPh>
    <rPh sb="5" eb="6">
      <t>イエ</t>
    </rPh>
    <phoneticPr fontId="6"/>
  </si>
  <si>
    <t>合　　　　計</t>
    <rPh sb="0" eb="1">
      <t>ゴウ</t>
    </rPh>
    <rPh sb="5" eb="6">
      <t>ケイ</t>
    </rPh>
    <phoneticPr fontId="6"/>
  </si>
  <si>
    <t>収入</t>
    <rPh sb="0" eb="2">
      <t>シュウニュウ</t>
    </rPh>
    <phoneticPr fontId="6"/>
  </si>
  <si>
    <t>支出</t>
    <rPh sb="0" eb="2">
      <t>シシュツ</t>
    </rPh>
    <phoneticPr fontId="6"/>
  </si>
  <si>
    <t>次期繰越活動収支差額</t>
    <rPh sb="0" eb="2">
      <t>ジキ</t>
    </rPh>
    <rPh sb="2" eb="4">
      <t>クリコシ</t>
    </rPh>
    <rPh sb="4" eb="6">
      <t>カツドウ</t>
    </rPh>
    <rPh sb="6" eb="8">
      <t>シュウシ</t>
    </rPh>
    <rPh sb="8" eb="10">
      <t>サガク</t>
    </rPh>
    <phoneticPr fontId="6"/>
  </si>
  <si>
    <t>勘定科目</t>
    <rPh sb="0" eb="2">
      <t>カンジョウ</t>
    </rPh>
    <rPh sb="2" eb="4">
      <t>カモク</t>
    </rPh>
    <phoneticPr fontId="6"/>
  </si>
  <si>
    <t>増　　減　　額</t>
    <rPh sb="0" eb="1">
      <t>ゾウ</t>
    </rPh>
    <rPh sb="3" eb="4">
      <t>ゲン</t>
    </rPh>
    <rPh sb="6" eb="7">
      <t>ガク</t>
    </rPh>
    <phoneticPr fontId="6"/>
  </si>
  <si>
    <t>介護保険収入</t>
    <rPh sb="0" eb="2">
      <t>カイゴ</t>
    </rPh>
    <rPh sb="2" eb="4">
      <t>ホケン</t>
    </rPh>
    <rPh sb="4" eb="6">
      <t>シュウニュウ</t>
    </rPh>
    <phoneticPr fontId="6"/>
  </si>
  <si>
    <t>収　　　　入</t>
    <rPh sb="0" eb="1">
      <t>オサム</t>
    </rPh>
    <rPh sb="5" eb="6">
      <t>イリ</t>
    </rPh>
    <phoneticPr fontId="6"/>
  </si>
  <si>
    <t>人件費支出</t>
    <rPh sb="0" eb="3">
      <t>ジンケンヒ</t>
    </rPh>
    <rPh sb="3" eb="5">
      <t>シシュツ</t>
    </rPh>
    <phoneticPr fontId="6"/>
  </si>
  <si>
    <t>事業費支出</t>
    <rPh sb="0" eb="3">
      <t>ジギョウヒ</t>
    </rPh>
    <rPh sb="3" eb="5">
      <t>シシュツ</t>
    </rPh>
    <phoneticPr fontId="6"/>
  </si>
  <si>
    <t>支　　　　出</t>
    <rPh sb="0" eb="1">
      <t>ササ</t>
    </rPh>
    <rPh sb="5" eb="6">
      <t>デ</t>
    </rPh>
    <phoneticPr fontId="6"/>
  </si>
  <si>
    <t>固定資産取得支出</t>
    <rPh sb="0" eb="2">
      <t>コテイ</t>
    </rPh>
    <rPh sb="2" eb="4">
      <t>シサン</t>
    </rPh>
    <rPh sb="4" eb="6">
      <t>シュトク</t>
    </rPh>
    <rPh sb="6" eb="8">
      <t>シシュツ</t>
    </rPh>
    <phoneticPr fontId="6"/>
  </si>
  <si>
    <t>受取利息配当金収入</t>
    <rPh sb="0" eb="2">
      <t>ウケトリ</t>
    </rPh>
    <rPh sb="2" eb="4">
      <t>リソク</t>
    </rPh>
    <rPh sb="4" eb="7">
      <t>ハイトウキン</t>
    </rPh>
    <rPh sb="7" eb="9">
      <t>シュウニュウ</t>
    </rPh>
    <phoneticPr fontId="6"/>
  </si>
  <si>
    <t>基本財産</t>
    <rPh sb="0" eb="2">
      <t>キホン</t>
    </rPh>
    <rPh sb="2" eb="4">
      <t>ザイサン</t>
    </rPh>
    <phoneticPr fontId="6"/>
  </si>
  <si>
    <t>土地</t>
    <rPh sb="0" eb="2">
      <t>トチ</t>
    </rPh>
    <phoneticPr fontId="6"/>
  </si>
  <si>
    <t>建物</t>
    <rPh sb="0" eb="2">
      <t>タテモノ</t>
    </rPh>
    <phoneticPr fontId="6"/>
  </si>
  <si>
    <t>設備資金借入金</t>
    <rPh sb="0" eb="2">
      <t>セツビ</t>
    </rPh>
    <rPh sb="2" eb="4">
      <t>シキン</t>
    </rPh>
    <rPh sb="4" eb="6">
      <t>カリイレ</t>
    </rPh>
    <rPh sb="6" eb="7">
      <t>キン</t>
    </rPh>
    <phoneticPr fontId="6"/>
  </si>
  <si>
    <t>その他の固定資産</t>
    <rPh sb="2" eb="3">
      <t>タ</t>
    </rPh>
    <rPh sb="4" eb="6">
      <t>コテイ</t>
    </rPh>
    <rPh sb="6" eb="8">
      <t>シサン</t>
    </rPh>
    <phoneticPr fontId="6"/>
  </si>
  <si>
    <t>流動資産</t>
    <rPh sb="0" eb="2">
      <t>リュウドウ</t>
    </rPh>
    <rPh sb="2" eb="4">
      <t>シサン</t>
    </rPh>
    <phoneticPr fontId="6"/>
  </si>
  <si>
    <t>流動負債</t>
    <rPh sb="0" eb="2">
      <t>リュウドウ</t>
    </rPh>
    <rPh sb="2" eb="4">
      <t>フサイ</t>
    </rPh>
    <phoneticPr fontId="6"/>
  </si>
  <si>
    <t>現金預金</t>
    <rPh sb="0" eb="2">
      <t>ゲンキン</t>
    </rPh>
    <rPh sb="2" eb="4">
      <t>ヨキン</t>
    </rPh>
    <phoneticPr fontId="6"/>
  </si>
  <si>
    <t>固定資産</t>
    <rPh sb="0" eb="2">
      <t>コテイ</t>
    </rPh>
    <rPh sb="2" eb="4">
      <t>シサン</t>
    </rPh>
    <phoneticPr fontId="6"/>
  </si>
  <si>
    <t>構築物</t>
    <rPh sb="0" eb="3">
      <t>コウチクブツ</t>
    </rPh>
    <phoneticPr fontId="6"/>
  </si>
  <si>
    <t>車輌運搬具</t>
    <rPh sb="0" eb="2">
      <t>シャリョウ</t>
    </rPh>
    <rPh sb="2" eb="4">
      <t>ウンパン</t>
    </rPh>
    <rPh sb="4" eb="5">
      <t>グ</t>
    </rPh>
    <phoneticPr fontId="6"/>
  </si>
  <si>
    <t>器具及び備品</t>
    <rPh sb="0" eb="2">
      <t>キグ</t>
    </rPh>
    <rPh sb="2" eb="3">
      <t>オヨ</t>
    </rPh>
    <rPh sb="4" eb="6">
      <t>ビヒン</t>
    </rPh>
    <phoneticPr fontId="6"/>
  </si>
  <si>
    <t>資　　　　産　　　　の　　　　部</t>
    <rPh sb="0" eb="1">
      <t>シ</t>
    </rPh>
    <rPh sb="5" eb="6">
      <t>サン</t>
    </rPh>
    <rPh sb="15" eb="16">
      <t>ブ</t>
    </rPh>
    <phoneticPr fontId="6"/>
  </si>
  <si>
    <t>合　　　計</t>
    <rPh sb="0" eb="1">
      <t>ゴウ</t>
    </rPh>
    <rPh sb="4" eb="5">
      <t>ケイ</t>
    </rPh>
    <phoneticPr fontId="6"/>
  </si>
  <si>
    <t>固定負債</t>
    <rPh sb="0" eb="2">
      <t>コテイ</t>
    </rPh>
    <rPh sb="2" eb="4">
      <t>フサイ</t>
    </rPh>
    <phoneticPr fontId="6"/>
  </si>
  <si>
    <t>退職給付引当金</t>
    <rPh sb="0" eb="2">
      <t>タイショク</t>
    </rPh>
    <rPh sb="2" eb="4">
      <t>キュウフ</t>
    </rPh>
    <rPh sb="4" eb="6">
      <t>ヒキアテ</t>
    </rPh>
    <rPh sb="6" eb="7">
      <t>キン</t>
    </rPh>
    <phoneticPr fontId="6"/>
  </si>
  <si>
    <t>負　債　の　部</t>
    <rPh sb="0" eb="1">
      <t>フ</t>
    </rPh>
    <rPh sb="2" eb="3">
      <t>サイ</t>
    </rPh>
    <rPh sb="6" eb="7">
      <t>ブ</t>
    </rPh>
    <phoneticPr fontId="6"/>
  </si>
  <si>
    <t>基本金</t>
    <rPh sb="0" eb="2">
      <t>キホン</t>
    </rPh>
    <rPh sb="2" eb="3">
      <t>キン</t>
    </rPh>
    <phoneticPr fontId="6"/>
  </si>
  <si>
    <t>その他の積立金</t>
    <rPh sb="2" eb="3">
      <t>タ</t>
    </rPh>
    <rPh sb="4" eb="6">
      <t>ツミタテ</t>
    </rPh>
    <rPh sb="6" eb="7">
      <t>キン</t>
    </rPh>
    <phoneticPr fontId="6"/>
  </si>
  <si>
    <t>（うち当期活動収支差額）</t>
    <rPh sb="3" eb="5">
      <t>トウキ</t>
    </rPh>
    <rPh sb="5" eb="7">
      <t>カツドウ</t>
    </rPh>
    <rPh sb="7" eb="9">
      <t>シュウシ</t>
    </rPh>
    <rPh sb="9" eb="11">
      <t>サガク</t>
    </rPh>
    <phoneticPr fontId="6"/>
  </si>
  <si>
    <t>純　資　産　の　部</t>
    <rPh sb="0" eb="1">
      <t>ジュン</t>
    </rPh>
    <rPh sb="2" eb="3">
      <t>シ</t>
    </rPh>
    <rPh sb="4" eb="5">
      <t>サン</t>
    </rPh>
    <rPh sb="8" eb="9">
      <t>ブ</t>
    </rPh>
    <phoneticPr fontId="6"/>
  </si>
  <si>
    <t>施設整備等補助金収入</t>
    <rPh sb="0" eb="2">
      <t>シセツ</t>
    </rPh>
    <rPh sb="2" eb="4">
      <t>セイビ</t>
    </rPh>
    <rPh sb="4" eb="5">
      <t>トウ</t>
    </rPh>
    <rPh sb="5" eb="8">
      <t>ホジョキン</t>
    </rPh>
    <rPh sb="8" eb="10">
      <t>シュウニュウ</t>
    </rPh>
    <phoneticPr fontId="6"/>
  </si>
  <si>
    <t>収入額合計</t>
    <rPh sb="0" eb="2">
      <t>シュウニュウ</t>
    </rPh>
    <rPh sb="2" eb="3">
      <t>ガク</t>
    </rPh>
    <rPh sb="3" eb="5">
      <t>ゴウケイ</t>
    </rPh>
    <phoneticPr fontId="6"/>
  </si>
  <si>
    <t>支出額合計</t>
    <rPh sb="0" eb="3">
      <t>シシュツガク</t>
    </rPh>
    <rPh sb="3" eb="5">
      <t>ゴウケイ</t>
    </rPh>
    <phoneticPr fontId="6"/>
  </si>
  <si>
    <t>利用者負担軽減額</t>
    <rPh sb="0" eb="3">
      <t>リヨウシャ</t>
    </rPh>
    <rPh sb="3" eb="5">
      <t>フタン</t>
    </rPh>
    <rPh sb="5" eb="7">
      <t>ケイゲン</t>
    </rPh>
    <rPh sb="7" eb="8">
      <t>ガク</t>
    </rPh>
    <phoneticPr fontId="6"/>
  </si>
  <si>
    <t>ソフトウェア</t>
    <phoneticPr fontId="6"/>
  </si>
  <si>
    <t>負債及び純資産の部合計</t>
    <rPh sb="0" eb="2">
      <t>フサイ</t>
    </rPh>
    <rPh sb="2" eb="3">
      <t>オヨ</t>
    </rPh>
    <rPh sb="4" eb="7">
      <t>ジュンシサン</t>
    </rPh>
    <rPh sb="8" eb="9">
      <t>ブ</t>
    </rPh>
    <rPh sb="9" eb="11">
      <t>ゴウケイ</t>
    </rPh>
    <phoneticPr fontId="6"/>
  </si>
  <si>
    <t>権利</t>
    <rPh sb="0" eb="2">
      <t>ケンリ</t>
    </rPh>
    <phoneticPr fontId="6"/>
  </si>
  <si>
    <t>総　　　　　合　　　　　計</t>
    <rPh sb="0" eb="1">
      <t>フサ</t>
    </rPh>
    <rPh sb="6" eb="7">
      <t>ゴウ</t>
    </rPh>
    <rPh sb="12" eb="13">
      <t>ケイ</t>
    </rPh>
    <phoneticPr fontId="6"/>
  </si>
  <si>
    <t>デイしろやま</t>
    <phoneticPr fontId="6"/>
  </si>
  <si>
    <t>事業活動による収支</t>
    <rPh sb="0" eb="2">
      <t>ジギョウ</t>
    </rPh>
    <rPh sb="2" eb="4">
      <t>カツドウ</t>
    </rPh>
    <rPh sb="7" eb="9">
      <t>シュウシ</t>
    </rPh>
    <phoneticPr fontId="6"/>
  </si>
  <si>
    <t>その他の活動による収支</t>
    <rPh sb="2" eb="3">
      <t>タ</t>
    </rPh>
    <rPh sb="4" eb="6">
      <t>カツドウ</t>
    </rPh>
    <rPh sb="9" eb="11">
      <t>シュウシ</t>
    </rPh>
    <phoneticPr fontId="6"/>
  </si>
  <si>
    <t>積立資産取崩収入</t>
    <rPh sb="0" eb="2">
      <t>ツミタテ</t>
    </rPh>
    <rPh sb="2" eb="4">
      <t>シサン</t>
    </rPh>
    <rPh sb="4" eb="6">
      <t>トリクズ</t>
    </rPh>
    <rPh sb="6" eb="8">
      <t>シュウニュウ</t>
    </rPh>
    <phoneticPr fontId="6"/>
  </si>
  <si>
    <t>その他の収入</t>
    <rPh sb="2" eb="3">
      <t>タ</t>
    </rPh>
    <rPh sb="4" eb="6">
      <t>シュウニュウ</t>
    </rPh>
    <phoneticPr fontId="6"/>
  </si>
  <si>
    <t>事業未収金</t>
    <rPh sb="0" eb="2">
      <t>ジギョウ</t>
    </rPh>
    <rPh sb="2" eb="5">
      <t>ミシュウキン</t>
    </rPh>
    <phoneticPr fontId="6"/>
  </si>
  <si>
    <t>　　普通預金</t>
    <rPh sb="2" eb="4">
      <t>フツウ</t>
    </rPh>
    <rPh sb="4" eb="6">
      <t>ヨキン</t>
    </rPh>
    <phoneticPr fontId="6"/>
  </si>
  <si>
    <t>　　定期預金</t>
    <rPh sb="2" eb="4">
      <t>テイキ</t>
    </rPh>
    <rPh sb="4" eb="6">
      <t>ヨキン</t>
    </rPh>
    <phoneticPr fontId="6"/>
  </si>
  <si>
    <t>長期前払費用</t>
    <rPh sb="0" eb="2">
      <t>チョウキ</t>
    </rPh>
    <rPh sb="2" eb="4">
      <t>マエバラ</t>
    </rPh>
    <rPh sb="4" eb="6">
      <t>ヒヨウ</t>
    </rPh>
    <phoneticPr fontId="6"/>
  </si>
  <si>
    <t>事業未払金</t>
    <rPh sb="0" eb="2">
      <t>ジギョウ</t>
    </rPh>
    <rPh sb="2" eb="4">
      <t>ミハラ</t>
    </rPh>
    <rPh sb="4" eb="5">
      <t>キン</t>
    </rPh>
    <phoneticPr fontId="6"/>
  </si>
  <si>
    <t>職員預り金</t>
    <rPh sb="0" eb="2">
      <t>ショクイン</t>
    </rPh>
    <rPh sb="2" eb="3">
      <t>アズカ</t>
    </rPh>
    <rPh sb="4" eb="5">
      <t>キン</t>
    </rPh>
    <phoneticPr fontId="6"/>
  </si>
  <si>
    <t>備品等購入積立資産</t>
    <rPh sb="0" eb="2">
      <t>ビヒン</t>
    </rPh>
    <rPh sb="2" eb="3">
      <t>トウ</t>
    </rPh>
    <rPh sb="3" eb="5">
      <t>コウニュウ</t>
    </rPh>
    <rPh sb="5" eb="7">
      <t>ツミタテ</t>
    </rPh>
    <rPh sb="7" eb="9">
      <t>シサン</t>
    </rPh>
    <phoneticPr fontId="6"/>
  </si>
  <si>
    <t>１号基本金</t>
    <rPh sb="1" eb="2">
      <t>ゴウ</t>
    </rPh>
    <rPh sb="2" eb="4">
      <t>キホン</t>
    </rPh>
    <rPh sb="4" eb="5">
      <t>キン</t>
    </rPh>
    <phoneticPr fontId="6"/>
  </si>
  <si>
    <t>３号基本金</t>
    <rPh sb="1" eb="2">
      <t>ゴウ</t>
    </rPh>
    <rPh sb="2" eb="4">
      <t>キホン</t>
    </rPh>
    <rPh sb="4" eb="5">
      <t>キン</t>
    </rPh>
    <phoneticPr fontId="6"/>
  </si>
  <si>
    <t>備品等購入積立金</t>
    <rPh sb="0" eb="2">
      <t>ビヒン</t>
    </rPh>
    <rPh sb="2" eb="3">
      <t>トウ</t>
    </rPh>
    <rPh sb="3" eb="5">
      <t>コウニュウ</t>
    </rPh>
    <rPh sb="5" eb="7">
      <t>ツミタテ</t>
    </rPh>
    <rPh sb="7" eb="8">
      <t>キン</t>
    </rPh>
    <phoneticPr fontId="6"/>
  </si>
  <si>
    <t>施設整備等積立金</t>
    <rPh sb="0" eb="2">
      <t>シセツ</t>
    </rPh>
    <rPh sb="2" eb="4">
      <t>セイビ</t>
    </rPh>
    <rPh sb="4" eb="5">
      <t>トウ</t>
    </rPh>
    <rPh sb="5" eb="7">
      <t>ツミタテ</t>
    </rPh>
    <rPh sb="7" eb="8">
      <t>キン</t>
    </rPh>
    <phoneticPr fontId="6"/>
  </si>
  <si>
    <t>１年以内返済予定設備資金</t>
    <rPh sb="1" eb="2">
      <t>ネン</t>
    </rPh>
    <rPh sb="2" eb="4">
      <t>イナイ</t>
    </rPh>
    <rPh sb="4" eb="6">
      <t>ヘンサイ</t>
    </rPh>
    <rPh sb="6" eb="8">
      <t>ヨテイ</t>
    </rPh>
    <rPh sb="8" eb="10">
      <t>セツビ</t>
    </rPh>
    <rPh sb="10" eb="12">
      <t>シキン</t>
    </rPh>
    <phoneticPr fontId="6"/>
  </si>
  <si>
    <t>施設整備等による収支</t>
    <rPh sb="0" eb="2">
      <t>シセツ</t>
    </rPh>
    <rPh sb="2" eb="4">
      <t>セイビ</t>
    </rPh>
    <rPh sb="4" eb="5">
      <t>トウ</t>
    </rPh>
    <rPh sb="8" eb="10">
      <t>シュウシ</t>
    </rPh>
    <phoneticPr fontId="6"/>
  </si>
  <si>
    <t>第1号の1様式</t>
    <rPh sb="0" eb="1">
      <t>ダイ</t>
    </rPh>
    <rPh sb="2" eb="3">
      <t>ゴウ</t>
    </rPh>
    <rPh sb="5" eb="7">
      <t>ヨウシキ</t>
    </rPh>
    <phoneticPr fontId="6"/>
  </si>
  <si>
    <t>（単位：円）</t>
    <rPh sb="1" eb="3">
      <t>タンイ</t>
    </rPh>
    <rPh sb="4" eb="5">
      <t>エン</t>
    </rPh>
    <phoneticPr fontId="6"/>
  </si>
  <si>
    <t>第2号の1様式</t>
    <rPh sb="0" eb="1">
      <t>ダイ</t>
    </rPh>
    <rPh sb="2" eb="3">
      <t>ゴウ</t>
    </rPh>
    <rPh sb="5" eb="7">
      <t>ヨウシキ</t>
    </rPh>
    <phoneticPr fontId="6"/>
  </si>
  <si>
    <t>第3号の1様式</t>
    <rPh sb="0" eb="1">
      <t>ダイ</t>
    </rPh>
    <rPh sb="2" eb="3">
      <t>ゴウ</t>
    </rPh>
    <rPh sb="5" eb="7">
      <t>ヨウシキ</t>
    </rPh>
    <phoneticPr fontId="6"/>
  </si>
  <si>
    <t>国庫補助金等特別積立金取崩額</t>
    <rPh sb="0" eb="2">
      <t>コッコ</t>
    </rPh>
    <rPh sb="2" eb="5">
      <t>ホジョキン</t>
    </rPh>
    <rPh sb="5" eb="6">
      <t>トウ</t>
    </rPh>
    <rPh sb="6" eb="8">
      <t>トクベツ</t>
    </rPh>
    <rPh sb="8" eb="10">
      <t>ツミタテ</t>
    </rPh>
    <rPh sb="10" eb="11">
      <t>キン</t>
    </rPh>
    <rPh sb="11" eb="13">
      <t>トリクズシ</t>
    </rPh>
    <rPh sb="13" eb="14">
      <t>ガク</t>
    </rPh>
    <phoneticPr fontId="6"/>
  </si>
  <si>
    <t>国庫補助金等特別積立金</t>
    <rPh sb="0" eb="2">
      <t>コッコ</t>
    </rPh>
    <rPh sb="2" eb="5">
      <t>ホジョキン</t>
    </rPh>
    <rPh sb="5" eb="6">
      <t>トウ</t>
    </rPh>
    <rPh sb="6" eb="7">
      <t>トク</t>
    </rPh>
    <rPh sb="7" eb="8">
      <t>ベツ</t>
    </rPh>
    <rPh sb="8" eb="10">
      <t>ツミタテ</t>
    </rPh>
    <rPh sb="10" eb="11">
      <t>キン</t>
    </rPh>
    <phoneticPr fontId="6"/>
  </si>
  <si>
    <t>出資金</t>
    <rPh sb="0" eb="3">
      <t>シュッシキン</t>
    </rPh>
    <phoneticPr fontId="6"/>
  </si>
  <si>
    <t>経常経費寄付金収入</t>
    <rPh sb="0" eb="2">
      <t>ケイジョウ</t>
    </rPh>
    <rPh sb="2" eb="4">
      <t>ケイヒ</t>
    </rPh>
    <rPh sb="4" eb="7">
      <t>キフキン</t>
    </rPh>
    <rPh sb="7" eb="9">
      <t>シュウニュウ</t>
    </rPh>
    <phoneticPr fontId="6"/>
  </si>
  <si>
    <t>支払利息支出</t>
    <rPh sb="0" eb="2">
      <t>シハラ</t>
    </rPh>
    <rPh sb="2" eb="4">
      <t>リソク</t>
    </rPh>
    <rPh sb="4" eb="6">
      <t>シシュツ</t>
    </rPh>
    <phoneticPr fontId="6"/>
  </si>
  <si>
    <t>その他の活動による支出</t>
    <rPh sb="2" eb="3">
      <t>タ</t>
    </rPh>
    <rPh sb="4" eb="6">
      <t>カツドウ</t>
    </rPh>
    <rPh sb="9" eb="11">
      <t>シシュツ</t>
    </rPh>
    <phoneticPr fontId="6"/>
  </si>
  <si>
    <t>設備資金借入金収入</t>
    <rPh sb="0" eb="2">
      <t>セツビ</t>
    </rPh>
    <rPh sb="2" eb="4">
      <t>シキン</t>
    </rPh>
    <rPh sb="4" eb="6">
      <t>カリイレ</t>
    </rPh>
    <rPh sb="6" eb="7">
      <t>キン</t>
    </rPh>
    <rPh sb="7" eb="9">
      <t>シュウニュウ</t>
    </rPh>
    <phoneticPr fontId="6"/>
  </si>
  <si>
    <t>固定資産売却収入</t>
    <rPh sb="0" eb="2">
      <t>コテイ</t>
    </rPh>
    <rPh sb="2" eb="4">
      <t>シサン</t>
    </rPh>
    <rPh sb="4" eb="6">
      <t>バイキャク</t>
    </rPh>
    <rPh sb="6" eb="8">
      <t>シュウニュウ</t>
    </rPh>
    <phoneticPr fontId="6"/>
  </si>
  <si>
    <t>サービス活動増減の部</t>
    <rPh sb="4" eb="6">
      <t>カツドウ</t>
    </rPh>
    <rPh sb="6" eb="8">
      <t>ゾウゲン</t>
    </rPh>
    <rPh sb="9" eb="10">
      <t>ブ</t>
    </rPh>
    <phoneticPr fontId="6"/>
  </si>
  <si>
    <t>介護保険事業収益</t>
    <rPh sb="0" eb="2">
      <t>カイゴ</t>
    </rPh>
    <rPh sb="2" eb="4">
      <t>ホケン</t>
    </rPh>
    <rPh sb="4" eb="6">
      <t>ジギョウ</t>
    </rPh>
    <rPh sb="6" eb="8">
      <t>シュウエキ</t>
    </rPh>
    <phoneticPr fontId="6"/>
  </si>
  <si>
    <t>経常経費寄付金収益</t>
    <rPh sb="0" eb="2">
      <t>ケイジョウ</t>
    </rPh>
    <rPh sb="2" eb="4">
      <t>ケイヒ</t>
    </rPh>
    <rPh sb="4" eb="7">
      <t>キフキン</t>
    </rPh>
    <rPh sb="7" eb="9">
      <t>シュウエキ</t>
    </rPh>
    <phoneticPr fontId="6"/>
  </si>
  <si>
    <t>その他の収益</t>
    <rPh sb="2" eb="3">
      <t>タ</t>
    </rPh>
    <rPh sb="4" eb="6">
      <t>シュウエキ</t>
    </rPh>
    <phoneticPr fontId="6"/>
  </si>
  <si>
    <t>収　益</t>
    <rPh sb="0" eb="1">
      <t>オサム</t>
    </rPh>
    <rPh sb="2" eb="3">
      <t>エキ</t>
    </rPh>
    <phoneticPr fontId="6"/>
  </si>
  <si>
    <t>費　用</t>
    <rPh sb="0" eb="1">
      <t>ヒ</t>
    </rPh>
    <rPh sb="2" eb="3">
      <t>ヨウ</t>
    </rPh>
    <phoneticPr fontId="6"/>
  </si>
  <si>
    <t>人件費</t>
    <rPh sb="0" eb="3">
      <t>ジンケンヒ</t>
    </rPh>
    <phoneticPr fontId="6"/>
  </si>
  <si>
    <t>事業費</t>
    <rPh sb="0" eb="3">
      <t>ジギョウヒ</t>
    </rPh>
    <phoneticPr fontId="6"/>
  </si>
  <si>
    <t>事務費</t>
    <rPh sb="0" eb="3">
      <t>ジムヒ</t>
    </rPh>
    <phoneticPr fontId="6"/>
  </si>
  <si>
    <t>減価償却費</t>
    <rPh sb="0" eb="2">
      <t>ゲンカ</t>
    </rPh>
    <rPh sb="2" eb="4">
      <t>ショウキャク</t>
    </rPh>
    <rPh sb="4" eb="5">
      <t>ヒ</t>
    </rPh>
    <phoneticPr fontId="6"/>
  </si>
  <si>
    <t>受取利息配当金収益</t>
    <rPh sb="0" eb="2">
      <t>ウケトリ</t>
    </rPh>
    <rPh sb="2" eb="4">
      <t>リソク</t>
    </rPh>
    <rPh sb="4" eb="6">
      <t>ハイトウ</t>
    </rPh>
    <rPh sb="6" eb="7">
      <t>キン</t>
    </rPh>
    <rPh sb="7" eb="9">
      <t>シュウエキ</t>
    </rPh>
    <phoneticPr fontId="6"/>
  </si>
  <si>
    <t>支払利息</t>
    <rPh sb="0" eb="2">
      <t>シハラ</t>
    </rPh>
    <rPh sb="2" eb="4">
      <t>リソク</t>
    </rPh>
    <phoneticPr fontId="6"/>
  </si>
  <si>
    <t>その他のサービス活動外収益</t>
    <rPh sb="2" eb="3">
      <t>タ</t>
    </rPh>
    <rPh sb="8" eb="10">
      <t>カツドウ</t>
    </rPh>
    <rPh sb="10" eb="11">
      <t>ガイ</t>
    </rPh>
    <rPh sb="11" eb="13">
      <t>シュウエキ</t>
    </rPh>
    <phoneticPr fontId="6"/>
  </si>
  <si>
    <t>特別増減の部</t>
    <rPh sb="0" eb="2">
      <t>トクベツ</t>
    </rPh>
    <rPh sb="2" eb="4">
      <t>ゾウゲン</t>
    </rPh>
    <rPh sb="5" eb="6">
      <t>ブ</t>
    </rPh>
    <phoneticPr fontId="6"/>
  </si>
  <si>
    <t>施設整備等補助金収益</t>
    <rPh sb="0" eb="2">
      <t>シセツ</t>
    </rPh>
    <rPh sb="2" eb="4">
      <t>セイビ</t>
    </rPh>
    <rPh sb="4" eb="5">
      <t>トウ</t>
    </rPh>
    <rPh sb="5" eb="8">
      <t>ホジョキン</t>
    </rPh>
    <rPh sb="8" eb="10">
      <t>シュウエキ</t>
    </rPh>
    <phoneticPr fontId="6"/>
  </si>
  <si>
    <t>固定資産売却損・処分損</t>
    <rPh sb="0" eb="2">
      <t>コテイ</t>
    </rPh>
    <rPh sb="2" eb="4">
      <t>シサン</t>
    </rPh>
    <rPh sb="4" eb="6">
      <t>バイキャク</t>
    </rPh>
    <rPh sb="6" eb="7">
      <t>ソン</t>
    </rPh>
    <rPh sb="8" eb="10">
      <t>ショブン</t>
    </rPh>
    <rPh sb="10" eb="11">
      <t>ソン</t>
    </rPh>
    <phoneticPr fontId="6"/>
  </si>
  <si>
    <t>国庫補助金等特別積立金積立額</t>
    <rPh sb="0" eb="2">
      <t>コッコ</t>
    </rPh>
    <rPh sb="2" eb="5">
      <t>ホジョキン</t>
    </rPh>
    <rPh sb="5" eb="6">
      <t>トウ</t>
    </rPh>
    <rPh sb="6" eb="8">
      <t>トクベツ</t>
    </rPh>
    <rPh sb="8" eb="10">
      <t>ツミタテ</t>
    </rPh>
    <rPh sb="10" eb="11">
      <t>キン</t>
    </rPh>
    <rPh sb="11" eb="13">
      <t>ツミタテ</t>
    </rPh>
    <rPh sb="13" eb="14">
      <t>ガク</t>
    </rPh>
    <phoneticPr fontId="6"/>
  </si>
  <si>
    <t>サービス活動収益　計（1）</t>
    <rPh sb="4" eb="6">
      <t>カツドウ</t>
    </rPh>
    <rPh sb="6" eb="8">
      <t>シュウエキ</t>
    </rPh>
    <rPh sb="9" eb="10">
      <t>ケイ</t>
    </rPh>
    <phoneticPr fontId="6"/>
  </si>
  <si>
    <t>サービス活動費用　計（2）</t>
    <rPh sb="4" eb="6">
      <t>カツドウ</t>
    </rPh>
    <rPh sb="6" eb="8">
      <t>ヒヨウ</t>
    </rPh>
    <rPh sb="9" eb="10">
      <t>ケイ</t>
    </rPh>
    <phoneticPr fontId="6"/>
  </si>
  <si>
    <t>サービス活動増減差額（3）＝（1）-（2）</t>
    <rPh sb="4" eb="6">
      <t>カツドウ</t>
    </rPh>
    <rPh sb="6" eb="8">
      <t>ゾウゲン</t>
    </rPh>
    <rPh sb="8" eb="10">
      <t>サガク</t>
    </rPh>
    <phoneticPr fontId="6"/>
  </si>
  <si>
    <t>サービス活動外収益　計（4）</t>
    <rPh sb="4" eb="6">
      <t>カツドウ</t>
    </rPh>
    <rPh sb="6" eb="7">
      <t>ガイ</t>
    </rPh>
    <rPh sb="7" eb="9">
      <t>シュウエキ</t>
    </rPh>
    <rPh sb="10" eb="11">
      <t>ケイ</t>
    </rPh>
    <phoneticPr fontId="6"/>
  </si>
  <si>
    <t>サービス活動外費用　計（5）</t>
    <rPh sb="4" eb="6">
      <t>カツドウ</t>
    </rPh>
    <rPh sb="6" eb="7">
      <t>ガイ</t>
    </rPh>
    <rPh sb="7" eb="9">
      <t>ヒヨウ</t>
    </rPh>
    <rPh sb="10" eb="11">
      <t>ケイ</t>
    </rPh>
    <phoneticPr fontId="6"/>
  </si>
  <si>
    <t>サービス活動外増減差額（6）=（4）-（5）</t>
    <rPh sb="4" eb="6">
      <t>カツドウ</t>
    </rPh>
    <rPh sb="6" eb="7">
      <t>ガイ</t>
    </rPh>
    <rPh sb="7" eb="9">
      <t>ゾウゲン</t>
    </rPh>
    <rPh sb="9" eb="11">
      <t>サガク</t>
    </rPh>
    <phoneticPr fontId="6"/>
  </si>
  <si>
    <t>経常増減差額（7）=（3）+（6）</t>
    <rPh sb="0" eb="2">
      <t>ケイジョウ</t>
    </rPh>
    <rPh sb="2" eb="4">
      <t>ゾウゲン</t>
    </rPh>
    <rPh sb="4" eb="6">
      <t>サガク</t>
    </rPh>
    <phoneticPr fontId="6"/>
  </si>
  <si>
    <t>特別収益　計（8）</t>
    <rPh sb="0" eb="2">
      <t>トクベツ</t>
    </rPh>
    <rPh sb="2" eb="4">
      <t>シュウエキ</t>
    </rPh>
    <rPh sb="5" eb="6">
      <t>ケイ</t>
    </rPh>
    <phoneticPr fontId="6"/>
  </si>
  <si>
    <t>特別費用　計（9）</t>
    <rPh sb="0" eb="2">
      <t>トクベツ</t>
    </rPh>
    <rPh sb="2" eb="4">
      <t>ヒヨウ</t>
    </rPh>
    <rPh sb="5" eb="6">
      <t>ケイ</t>
    </rPh>
    <phoneticPr fontId="6"/>
  </si>
  <si>
    <t>特別増減差額（10）=（8）-（9）</t>
    <rPh sb="0" eb="2">
      <t>トクベツ</t>
    </rPh>
    <rPh sb="2" eb="4">
      <t>ゾウゲン</t>
    </rPh>
    <rPh sb="4" eb="6">
      <t>サガク</t>
    </rPh>
    <phoneticPr fontId="6"/>
  </si>
  <si>
    <t>当期活動増減差額（11）=（7）+（10）</t>
    <rPh sb="0" eb="2">
      <t>トウキ</t>
    </rPh>
    <rPh sb="2" eb="4">
      <t>カツドウ</t>
    </rPh>
    <rPh sb="4" eb="6">
      <t>ゾウゲン</t>
    </rPh>
    <rPh sb="6" eb="8">
      <t>サガク</t>
    </rPh>
    <phoneticPr fontId="6"/>
  </si>
  <si>
    <t>繰越活動増減差額の部</t>
    <rPh sb="0" eb="2">
      <t>クリコシ</t>
    </rPh>
    <rPh sb="2" eb="4">
      <t>カツドウ</t>
    </rPh>
    <rPh sb="4" eb="6">
      <t>ゾウゲン</t>
    </rPh>
    <rPh sb="6" eb="8">
      <t>サガク</t>
    </rPh>
    <rPh sb="9" eb="10">
      <t>ブ</t>
    </rPh>
    <phoneticPr fontId="6"/>
  </si>
  <si>
    <t>前期繰越活動増減差額（12）</t>
    <rPh sb="0" eb="2">
      <t>ゼンキ</t>
    </rPh>
    <rPh sb="2" eb="4">
      <t>クリコシ</t>
    </rPh>
    <rPh sb="4" eb="6">
      <t>カツドウ</t>
    </rPh>
    <rPh sb="6" eb="8">
      <t>ゾウゲン</t>
    </rPh>
    <rPh sb="8" eb="10">
      <t>サガク</t>
    </rPh>
    <phoneticPr fontId="6"/>
  </si>
  <si>
    <t>基本金取崩額（14）</t>
    <rPh sb="0" eb="2">
      <t>キホン</t>
    </rPh>
    <rPh sb="2" eb="3">
      <t>キン</t>
    </rPh>
    <rPh sb="3" eb="5">
      <t>トリクズシ</t>
    </rPh>
    <rPh sb="5" eb="6">
      <t>ガク</t>
    </rPh>
    <phoneticPr fontId="6"/>
  </si>
  <si>
    <t>その他の積立金取崩額（15）</t>
    <rPh sb="2" eb="3">
      <t>タ</t>
    </rPh>
    <rPh sb="4" eb="6">
      <t>ツミタテ</t>
    </rPh>
    <rPh sb="6" eb="7">
      <t>キン</t>
    </rPh>
    <rPh sb="7" eb="9">
      <t>トリクズシ</t>
    </rPh>
    <rPh sb="9" eb="10">
      <t>ガク</t>
    </rPh>
    <phoneticPr fontId="6"/>
  </si>
  <si>
    <t>その他の積立金積立額（16）</t>
    <rPh sb="2" eb="3">
      <t>タ</t>
    </rPh>
    <rPh sb="4" eb="6">
      <t>ツミタテ</t>
    </rPh>
    <rPh sb="6" eb="7">
      <t>キン</t>
    </rPh>
    <rPh sb="7" eb="9">
      <t>ツミタテ</t>
    </rPh>
    <rPh sb="9" eb="10">
      <t>ガク</t>
    </rPh>
    <phoneticPr fontId="6"/>
  </si>
  <si>
    <t>次期繰越活動増減差額（17）=（13）+（14）+（15）-（16）</t>
    <rPh sb="0" eb="2">
      <t>ジキ</t>
    </rPh>
    <rPh sb="2" eb="4">
      <t>クリコシ</t>
    </rPh>
    <rPh sb="4" eb="6">
      <t>カツドウ</t>
    </rPh>
    <rPh sb="6" eb="8">
      <t>ゾウゲン</t>
    </rPh>
    <rPh sb="8" eb="10">
      <t>サガク</t>
    </rPh>
    <phoneticPr fontId="6"/>
  </si>
  <si>
    <t>当期末繰越活動増減差額（13）=（11）+（12）</t>
    <rPh sb="0" eb="2">
      <t>トウキ</t>
    </rPh>
    <rPh sb="2" eb="3">
      <t>マツ</t>
    </rPh>
    <rPh sb="3" eb="5">
      <t>クリコシ</t>
    </rPh>
    <rPh sb="5" eb="7">
      <t>カツドウ</t>
    </rPh>
    <rPh sb="7" eb="9">
      <t>ゾウゲン</t>
    </rPh>
    <rPh sb="9" eb="11">
      <t>サガク</t>
    </rPh>
    <phoneticPr fontId="6"/>
  </si>
  <si>
    <t>勘定科目</t>
    <rPh sb="0" eb="2">
      <t>カンジョウ</t>
    </rPh>
    <rPh sb="2" eb="4">
      <t>カモク</t>
    </rPh>
    <phoneticPr fontId="6"/>
  </si>
  <si>
    <t>事業活動計算書</t>
    <rPh sb="0" eb="2">
      <t>ジギョウ</t>
    </rPh>
    <rPh sb="2" eb="4">
      <t>カツドウ</t>
    </rPh>
    <rPh sb="4" eb="7">
      <t>ケイサンショ</t>
    </rPh>
    <phoneticPr fontId="6"/>
  </si>
  <si>
    <t>資金収支計算書</t>
    <rPh sb="0" eb="2">
      <t>シキン</t>
    </rPh>
    <rPh sb="2" eb="4">
      <t>シュウシ</t>
    </rPh>
    <rPh sb="4" eb="6">
      <t>ケイサン</t>
    </rPh>
    <rPh sb="6" eb="7">
      <t>ショ</t>
    </rPh>
    <phoneticPr fontId="6"/>
  </si>
  <si>
    <t>差異 (A)-(B)</t>
    <rPh sb="0" eb="2">
      <t>サイ</t>
    </rPh>
    <phoneticPr fontId="6"/>
  </si>
  <si>
    <t>事業活動収入　計（1）</t>
    <rPh sb="0" eb="2">
      <t>ジギョウ</t>
    </rPh>
    <rPh sb="2" eb="4">
      <t>カツドウ</t>
    </rPh>
    <rPh sb="4" eb="6">
      <t>シュウニュウ</t>
    </rPh>
    <rPh sb="7" eb="8">
      <t>ケイ</t>
    </rPh>
    <phoneticPr fontId="6"/>
  </si>
  <si>
    <t>事業活動支出　計（2）</t>
    <rPh sb="0" eb="2">
      <t>ジギョウ</t>
    </rPh>
    <rPh sb="2" eb="4">
      <t>カツドウ</t>
    </rPh>
    <rPh sb="4" eb="6">
      <t>シシュツ</t>
    </rPh>
    <rPh sb="7" eb="8">
      <t>ケイ</t>
    </rPh>
    <phoneticPr fontId="6"/>
  </si>
  <si>
    <t>事業活動資金収支差額（3）=（1）-（2）</t>
    <rPh sb="0" eb="2">
      <t>ジギョウ</t>
    </rPh>
    <rPh sb="2" eb="4">
      <t>カツドウ</t>
    </rPh>
    <rPh sb="4" eb="6">
      <t>シキン</t>
    </rPh>
    <rPh sb="6" eb="8">
      <t>シュウシ</t>
    </rPh>
    <rPh sb="8" eb="10">
      <t>サガク</t>
    </rPh>
    <phoneticPr fontId="6"/>
  </si>
  <si>
    <t>施設整備等収入　計（4）</t>
    <rPh sb="0" eb="2">
      <t>シセツ</t>
    </rPh>
    <rPh sb="2" eb="5">
      <t>セイビトウ</t>
    </rPh>
    <rPh sb="5" eb="7">
      <t>シュウニュウ</t>
    </rPh>
    <rPh sb="8" eb="9">
      <t>ケイ</t>
    </rPh>
    <phoneticPr fontId="6"/>
  </si>
  <si>
    <t>設備資金借入金元金償還金支出</t>
    <rPh sb="0" eb="2">
      <t>セツビ</t>
    </rPh>
    <rPh sb="2" eb="4">
      <t>シキン</t>
    </rPh>
    <rPh sb="4" eb="6">
      <t>カリイ</t>
    </rPh>
    <rPh sb="6" eb="7">
      <t>キン</t>
    </rPh>
    <rPh sb="7" eb="9">
      <t>ガンキン</t>
    </rPh>
    <rPh sb="9" eb="12">
      <t>ショウカンキン</t>
    </rPh>
    <rPh sb="12" eb="14">
      <t>シシュツ</t>
    </rPh>
    <phoneticPr fontId="6"/>
  </si>
  <si>
    <t>施設整備等支出　計（5）</t>
    <rPh sb="0" eb="2">
      <t>シセツ</t>
    </rPh>
    <rPh sb="2" eb="5">
      <t>セイビトウ</t>
    </rPh>
    <rPh sb="5" eb="7">
      <t>シシュツ</t>
    </rPh>
    <rPh sb="8" eb="9">
      <t>ケイ</t>
    </rPh>
    <phoneticPr fontId="6"/>
  </si>
  <si>
    <t>施設整備等資金収支差額（6）=（4）-（5）</t>
    <rPh sb="0" eb="2">
      <t>シセツ</t>
    </rPh>
    <rPh sb="2" eb="4">
      <t>セイビ</t>
    </rPh>
    <rPh sb="4" eb="5">
      <t>トウ</t>
    </rPh>
    <rPh sb="5" eb="7">
      <t>シキン</t>
    </rPh>
    <rPh sb="7" eb="9">
      <t>シュウシ</t>
    </rPh>
    <rPh sb="9" eb="11">
      <t>サガク</t>
    </rPh>
    <phoneticPr fontId="6"/>
  </si>
  <si>
    <t>その他の活動収入　計（7）</t>
    <rPh sb="2" eb="3">
      <t>タ</t>
    </rPh>
    <rPh sb="4" eb="6">
      <t>カツドウ</t>
    </rPh>
    <rPh sb="6" eb="8">
      <t>シュウニュウ</t>
    </rPh>
    <rPh sb="9" eb="10">
      <t>ケイ</t>
    </rPh>
    <phoneticPr fontId="6"/>
  </si>
  <si>
    <t>その他の活動支出　計（8）</t>
    <rPh sb="2" eb="3">
      <t>タ</t>
    </rPh>
    <rPh sb="4" eb="6">
      <t>カツドウ</t>
    </rPh>
    <rPh sb="6" eb="8">
      <t>シシュツ</t>
    </rPh>
    <rPh sb="9" eb="10">
      <t>ケイ</t>
    </rPh>
    <phoneticPr fontId="6"/>
  </si>
  <si>
    <t>その他の活動資金収支差額（9）=（7）-（8）</t>
    <rPh sb="2" eb="3">
      <t>タ</t>
    </rPh>
    <rPh sb="4" eb="6">
      <t>カツドウ</t>
    </rPh>
    <rPh sb="6" eb="8">
      <t>シキン</t>
    </rPh>
    <rPh sb="8" eb="10">
      <t>シュウシ</t>
    </rPh>
    <rPh sb="10" eb="12">
      <t>サガク</t>
    </rPh>
    <phoneticPr fontId="6"/>
  </si>
  <si>
    <t>予備費支出（10）</t>
    <rPh sb="0" eb="3">
      <t>ヨビヒ</t>
    </rPh>
    <rPh sb="3" eb="5">
      <t>シシュツ</t>
    </rPh>
    <phoneticPr fontId="6"/>
  </si>
  <si>
    <t>当期資金収支差引額（11）=（3）+（6）+（9）-（10）</t>
    <rPh sb="0" eb="2">
      <t>トウキ</t>
    </rPh>
    <rPh sb="2" eb="4">
      <t>シキン</t>
    </rPh>
    <rPh sb="4" eb="6">
      <t>シュウシ</t>
    </rPh>
    <rPh sb="6" eb="8">
      <t>サシヒキ</t>
    </rPh>
    <rPh sb="8" eb="9">
      <t>ガク</t>
    </rPh>
    <phoneticPr fontId="6"/>
  </si>
  <si>
    <t>前期末支払資金残高（12）</t>
    <rPh sb="0" eb="3">
      <t>ゼンキマツ</t>
    </rPh>
    <rPh sb="3" eb="5">
      <t>シハライ</t>
    </rPh>
    <rPh sb="5" eb="7">
      <t>シキン</t>
    </rPh>
    <rPh sb="7" eb="9">
      <t>ザンダカ</t>
    </rPh>
    <phoneticPr fontId="6"/>
  </si>
  <si>
    <t>当期末支払資金残高（11）+（12）</t>
    <rPh sb="0" eb="2">
      <t>トウキ</t>
    </rPh>
    <rPh sb="2" eb="3">
      <t>スエ</t>
    </rPh>
    <rPh sb="3" eb="5">
      <t>シハラ</t>
    </rPh>
    <rPh sb="5" eb="7">
      <t>シキン</t>
    </rPh>
    <rPh sb="7" eb="9">
      <t>ザンダカ</t>
    </rPh>
    <phoneticPr fontId="6"/>
  </si>
  <si>
    <t>社会福祉法人　須崎福祉会</t>
    <rPh sb="0" eb="2">
      <t>シャカイ</t>
    </rPh>
    <rPh sb="2" eb="4">
      <t>フクシ</t>
    </rPh>
    <rPh sb="4" eb="6">
      <t>ホウジン</t>
    </rPh>
    <rPh sb="7" eb="9">
      <t>スサキ</t>
    </rPh>
    <rPh sb="9" eb="11">
      <t>フクシ</t>
    </rPh>
    <rPh sb="11" eb="12">
      <t>カイ</t>
    </rPh>
    <phoneticPr fontId="23"/>
  </si>
  <si>
    <t>　　・所有権移転外ファイナンスリース取引に係るリース資産</t>
  </si>
  <si>
    <t>　　　あるリース取引については、通常の賃貸借処理に準じた会計処理を採用している。</t>
  </si>
  <si>
    <t>　　・退職給付引当金</t>
  </si>
  <si>
    <t>　　　(社)高知県社会福祉協議会民間社会福祉施設職員退職手当共済事業からの共済契約者掛金の明細を基とし</t>
    <rPh sb="4" eb="5">
      <t>シャ</t>
    </rPh>
    <rPh sb="6" eb="9">
      <t>コウチケン</t>
    </rPh>
    <rPh sb="9" eb="11">
      <t>シャカイ</t>
    </rPh>
    <rPh sb="11" eb="13">
      <t>フクシ</t>
    </rPh>
    <rPh sb="13" eb="16">
      <t>キョウギカイ</t>
    </rPh>
    <rPh sb="16" eb="18">
      <t>ミンカン</t>
    </rPh>
    <rPh sb="18" eb="20">
      <t>シャカイ</t>
    </rPh>
    <rPh sb="20" eb="22">
      <t>フクシ</t>
    </rPh>
    <rPh sb="22" eb="24">
      <t>シセツ</t>
    </rPh>
    <rPh sb="24" eb="26">
      <t>ショクイン</t>
    </rPh>
    <rPh sb="26" eb="28">
      <t>タイショク</t>
    </rPh>
    <rPh sb="28" eb="30">
      <t>テアテ</t>
    </rPh>
    <rPh sb="30" eb="32">
      <t>キョウサイ</t>
    </rPh>
    <rPh sb="32" eb="34">
      <t>ジギョウ</t>
    </rPh>
    <phoneticPr fontId="23"/>
  </si>
  <si>
    <t/>
  </si>
  <si>
    <t>・拠点区分における各サービス区分</t>
  </si>
  <si>
    <t>（１）社会福祉事業区分</t>
  </si>
  <si>
    <t>　　　イ　特別養護老人ホーム清流荘（ショートステイ含む）サービス区分</t>
  </si>
  <si>
    <t>　　　オ　老人デイサービスセンターしろやまサービス区分</t>
  </si>
  <si>
    <t>・当法人の事業区分は社会福祉事業のみであり、また拠点区分が１つであることから、</t>
  </si>
  <si>
    <t>基本財産の増減の内容及び金額は、以下のとおりである。</t>
  </si>
  <si>
    <t>（単位：円）</t>
  </si>
  <si>
    <t>基本財産の種類</t>
  </si>
  <si>
    <t>前期末残高</t>
  </si>
  <si>
    <t>当期増加額</t>
  </si>
  <si>
    <t>当期減少額</t>
  </si>
  <si>
    <t>当期末残高</t>
  </si>
  <si>
    <t>合　　計</t>
  </si>
  <si>
    <t>固定資産の取得価額、減価償却累計額及び当期末残高は、以下のとおりである。</t>
  </si>
  <si>
    <t>取得価額</t>
  </si>
  <si>
    <t>減価償却累計額</t>
  </si>
  <si>
    <t>基本財産</t>
  </si>
  <si>
    <t>小　　計</t>
  </si>
  <si>
    <t>その他の固定資産</t>
  </si>
  <si>
    <t>建物</t>
  </si>
  <si>
    <t>構築物</t>
  </si>
  <si>
    <t>車輌運搬具</t>
  </si>
  <si>
    <t>器具及び備品</t>
  </si>
  <si>
    <t>債権額</t>
  </si>
  <si>
    <t>徴収不能引当金の当期末残高</t>
  </si>
  <si>
    <t>債権の当期末残高</t>
  </si>
  <si>
    <t>積立資産支出</t>
    <rPh sb="0" eb="2">
      <t>ツミタテ</t>
    </rPh>
    <rPh sb="2" eb="4">
      <t>シサン</t>
    </rPh>
    <rPh sb="4" eb="6">
      <t>シシュツ</t>
    </rPh>
    <phoneticPr fontId="6"/>
  </si>
  <si>
    <t>その他の活動による収入</t>
    <rPh sb="2" eb="3">
      <t>タ</t>
    </rPh>
    <rPh sb="4" eb="6">
      <t>カツドウ</t>
    </rPh>
    <rPh sb="9" eb="11">
      <t>シュウニュウ</t>
    </rPh>
    <phoneticPr fontId="6"/>
  </si>
  <si>
    <t>固定資産売却益</t>
    <rPh sb="0" eb="2">
      <t>コテイ</t>
    </rPh>
    <rPh sb="2" eb="4">
      <t>シサン</t>
    </rPh>
    <rPh sb="4" eb="6">
      <t>バイキャク</t>
    </rPh>
    <rPh sb="6" eb="7">
      <t>エキ</t>
    </rPh>
    <phoneticPr fontId="6"/>
  </si>
  <si>
    <t>-7-</t>
    <phoneticPr fontId="6"/>
  </si>
  <si>
    <t>予算額 (A)</t>
    <rPh sb="0" eb="2">
      <t>ヨサン</t>
    </rPh>
    <rPh sb="2" eb="3">
      <t>ガク</t>
    </rPh>
    <phoneticPr fontId="6"/>
  </si>
  <si>
    <t>決算額 (B)</t>
    <rPh sb="0" eb="2">
      <t>ケッサン</t>
    </rPh>
    <rPh sb="2" eb="3">
      <t>ガク</t>
    </rPh>
    <phoneticPr fontId="6"/>
  </si>
  <si>
    <t>退職共済積立資産</t>
    <rPh sb="0" eb="2">
      <t>タイショク</t>
    </rPh>
    <rPh sb="2" eb="4">
      <t>キョウサイ</t>
    </rPh>
    <rPh sb="4" eb="6">
      <t>ツミタテ</t>
    </rPh>
    <rPh sb="6" eb="8">
      <t>シサン</t>
    </rPh>
    <phoneticPr fontId="6"/>
  </si>
  <si>
    <t>ファイナンスリース債務の返済支出</t>
    <rPh sb="9" eb="11">
      <t>サイム</t>
    </rPh>
    <rPh sb="12" eb="14">
      <t>ヘンサイ</t>
    </rPh>
    <rPh sb="14" eb="16">
      <t>シシュツ</t>
    </rPh>
    <phoneticPr fontId="6"/>
  </si>
  <si>
    <t>無形リース資産</t>
    <rPh sb="0" eb="2">
      <t>ムケイ</t>
    </rPh>
    <rPh sb="5" eb="7">
      <t>シサン</t>
    </rPh>
    <phoneticPr fontId="6"/>
  </si>
  <si>
    <t>１年以内返済予定リース債務</t>
    <rPh sb="1" eb="2">
      <t>ネン</t>
    </rPh>
    <rPh sb="2" eb="4">
      <t>イナイ</t>
    </rPh>
    <rPh sb="4" eb="6">
      <t>ヘンサイ</t>
    </rPh>
    <rPh sb="6" eb="8">
      <t>ヨテイ</t>
    </rPh>
    <rPh sb="11" eb="13">
      <t>サイム</t>
    </rPh>
    <phoneticPr fontId="6"/>
  </si>
  <si>
    <t>リース債務</t>
    <rPh sb="3" eb="5">
      <t>サイム</t>
    </rPh>
    <phoneticPr fontId="6"/>
  </si>
  <si>
    <t>.</t>
    <phoneticPr fontId="6"/>
  </si>
  <si>
    <t>-6-</t>
    <phoneticPr fontId="6"/>
  </si>
  <si>
    <t>-7-</t>
    <phoneticPr fontId="6"/>
  </si>
  <si>
    <t>-8-</t>
    <phoneticPr fontId="6"/>
  </si>
  <si>
    <t>財　産　目　録</t>
  </si>
  <si>
    <t>社会福祉法人　須崎福祉会</t>
  </si>
  <si>
    <t>貸借対照表科目</t>
  </si>
  <si>
    <t>場所・物量等</t>
  </si>
  <si>
    <t>取得年度</t>
  </si>
  <si>
    <t>使用目的等</t>
  </si>
  <si>
    <t>貸借対照表価額</t>
  </si>
  <si>
    <t>Ⅰ 資産の部</t>
  </si>
  <si>
    <t xml:space="preserve"> １ 流動資産</t>
  </si>
  <si>
    <t xml:space="preserve">   現金預金</t>
  </si>
  <si>
    <t xml:space="preserve">     普通預金</t>
  </si>
  <si>
    <t>本部会計</t>
    <rPh sb="0" eb="2">
      <t>ホンブ</t>
    </rPh>
    <rPh sb="2" eb="4">
      <t>カイケイ</t>
    </rPh>
    <phoneticPr fontId="23"/>
  </si>
  <si>
    <t>四国銀行／須崎支店</t>
    <rPh sb="0" eb="2">
      <t>シコク</t>
    </rPh>
    <rPh sb="2" eb="4">
      <t>ギンコウ</t>
    </rPh>
    <rPh sb="5" eb="7">
      <t>スサキ</t>
    </rPh>
    <rPh sb="7" eb="9">
      <t>シテン</t>
    </rPh>
    <phoneticPr fontId="6"/>
  </si>
  <si>
    <t>―</t>
  </si>
  <si>
    <t>運転資金</t>
    <rPh sb="0" eb="2">
      <t>ウンテン</t>
    </rPh>
    <rPh sb="2" eb="4">
      <t>シキン</t>
    </rPh>
    <phoneticPr fontId="23"/>
  </si>
  <si>
    <t>特養ホーム清流荘</t>
    <rPh sb="0" eb="2">
      <t>トクヨウ</t>
    </rPh>
    <rPh sb="5" eb="7">
      <t>セイリュウ</t>
    </rPh>
    <rPh sb="7" eb="8">
      <t>ソウ</t>
    </rPh>
    <phoneticPr fontId="23"/>
  </si>
  <si>
    <t>デイ　清流の家</t>
    <rPh sb="3" eb="5">
      <t>セイリュウ</t>
    </rPh>
    <rPh sb="6" eb="7">
      <t>イエ</t>
    </rPh>
    <phoneticPr fontId="23"/>
  </si>
  <si>
    <t>居宅　清流の家</t>
    <rPh sb="0" eb="2">
      <t>キョタク</t>
    </rPh>
    <rPh sb="3" eb="5">
      <t>セイリュウ</t>
    </rPh>
    <rPh sb="6" eb="7">
      <t>イエ</t>
    </rPh>
    <phoneticPr fontId="23"/>
  </si>
  <si>
    <t>居宅　よこなみ</t>
    <rPh sb="0" eb="2">
      <t>キョタク</t>
    </rPh>
    <phoneticPr fontId="23"/>
  </si>
  <si>
    <t>高知信用金庫／須崎支店</t>
    <rPh sb="0" eb="2">
      <t>コウチ</t>
    </rPh>
    <rPh sb="2" eb="4">
      <t>シンヨウ</t>
    </rPh>
    <rPh sb="4" eb="6">
      <t>キンコ</t>
    </rPh>
    <rPh sb="7" eb="9">
      <t>スサキ</t>
    </rPh>
    <rPh sb="9" eb="11">
      <t>シテン</t>
    </rPh>
    <phoneticPr fontId="6"/>
  </si>
  <si>
    <t>土佐くろしお農協／上分支所</t>
    <rPh sb="0" eb="2">
      <t>トサ</t>
    </rPh>
    <rPh sb="6" eb="8">
      <t>ノウキョウ</t>
    </rPh>
    <rPh sb="7" eb="8">
      <t>キョウ</t>
    </rPh>
    <rPh sb="9" eb="10">
      <t>カミ</t>
    </rPh>
    <rPh sb="10" eb="11">
      <t>ブン</t>
    </rPh>
    <rPh sb="11" eb="13">
      <t>シショ</t>
    </rPh>
    <phoneticPr fontId="6"/>
  </si>
  <si>
    <t>高知銀行／須崎支店</t>
    <rPh sb="0" eb="2">
      <t>コウチ</t>
    </rPh>
    <rPh sb="2" eb="4">
      <t>ギンコウ</t>
    </rPh>
    <rPh sb="5" eb="7">
      <t>スサキ</t>
    </rPh>
    <rPh sb="7" eb="9">
      <t>シテン</t>
    </rPh>
    <phoneticPr fontId="6"/>
  </si>
  <si>
    <t xml:space="preserve">     定期預金</t>
  </si>
  <si>
    <t>土佐くろしお農協／上分支所</t>
    <rPh sb="0" eb="2">
      <t>トサ</t>
    </rPh>
    <rPh sb="6" eb="8">
      <t>ノウキョウ</t>
    </rPh>
    <rPh sb="9" eb="10">
      <t>カミ</t>
    </rPh>
    <rPh sb="10" eb="11">
      <t>ブン</t>
    </rPh>
    <rPh sb="11" eb="13">
      <t>シショ</t>
    </rPh>
    <phoneticPr fontId="6"/>
  </si>
  <si>
    <t>小計</t>
  </si>
  <si>
    <t xml:space="preserve">   事業未収金</t>
  </si>
  <si>
    <t>高知県国保連合会　他</t>
    <rPh sb="0" eb="3">
      <t>コウチケン</t>
    </rPh>
    <rPh sb="3" eb="4">
      <t>クニ</t>
    </rPh>
    <rPh sb="4" eb="5">
      <t>ホ</t>
    </rPh>
    <rPh sb="5" eb="7">
      <t>レンゴウ</t>
    </rPh>
    <rPh sb="7" eb="8">
      <t>カイ</t>
    </rPh>
    <rPh sb="9" eb="10">
      <t>ホカ</t>
    </rPh>
    <phoneticPr fontId="23"/>
  </si>
  <si>
    <t xml:space="preserve">   前払費用</t>
  </si>
  <si>
    <t>流動資産合計</t>
  </si>
  <si>
    <t xml:space="preserve"> ２ 固定資産</t>
  </si>
  <si>
    <t xml:space="preserve"> (１) 基本財産</t>
  </si>
  <si>
    <t>第一種社会福祉事業である、特別養護老人ホーム施設等に使用している。</t>
    <rPh sb="0" eb="3">
      <t>ダイイッシュ</t>
    </rPh>
    <rPh sb="3" eb="5">
      <t>シャカイ</t>
    </rPh>
    <rPh sb="5" eb="7">
      <t>フクシ</t>
    </rPh>
    <rPh sb="7" eb="9">
      <t>ジギョウ</t>
    </rPh>
    <rPh sb="13" eb="15">
      <t>トクベツ</t>
    </rPh>
    <rPh sb="15" eb="17">
      <t>ヨウゴ</t>
    </rPh>
    <rPh sb="17" eb="19">
      <t>ロウジン</t>
    </rPh>
    <rPh sb="22" eb="24">
      <t>シセツ</t>
    </rPh>
    <rPh sb="24" eb="25">
      <t>トウ</t>
    </rPh>
    <rPh sb="26" eb="28">
      <t>シヨウ</t>
    </rPh>
    <phoneticPr fontId="23"/>
  </si>
  <si>
    <t xml:space="preserve">   土地</t>
  </si>
  <si>
    <t>須崎市上分丙1758-2他</t>
    <rPh sb="12" eb="13">
      <t>ホカ</t>
    </rPh>
    <phoneticPr fontId="23"/>
  </si>
  <si>
    <t>S61.12他</t>
    <rPh sb="6" eb="7">
      <t>ホカ</t>
    </rPh>
    <phoneticPr fontId="23"/>
  </si>
  <si>
    <t>須崎市鍛冶町28番2</t>
    <rPh sb="0" eb="3">
      <t>スサキシ</t>
    </rPh>
    <rPh sb="3" eb="6">
      <t>カジチョウ</t>
    </rPh>
    <rPh sb="8" eb="9">
      <t>バン</t>
    </rPh>
    <phoneticPr fontId="23"/>
  </si>
  <si>
    <t xml:space="preserve">   建物</t>
  </si>
  <si>
    <t>S62. 6他</t>
    <rPh sb="6" eb="7">
      <t>ホカ</t>
    </rPh>
    <phoneticPr fontId="23"/>
  </si>
  <si>
    <t>基本財産合計</t>
  </si>
  <si>
    <t xml:space="preserve"> (２) その他の固定資産</t>
  </si>
  <si>
    <t>物置・ボイラー他</t>
    <rPh sb="0" eb="2">
      <t>モノオキ</t>
    </rPh>
    <rPh sb="7" eb="8">
      <t>ホカ</t>
    </rPh>
    <phoneticPr fontId="23"/>
  </si>
  <si>
    <t xml:space="preserve">   構築物</t>
  </si>
  <si>
    <t>舗装工事他</t>
    <rPh sb="0" eb="2">
      <t>ホソウ</t>
    </rPh>
    <rPh sb="2" eb="4">
      <t>コウジ</t>
    </rPh>
    <rPh sb="4" eb="5">
      <t>ホカ</t>
    </rPh>
    <phoneticPr fontId="23"/>
  </si>
  <si>
    <t xml:space="preserve">   車輌運搬具</t>
  </si>
  <si>
    <t>トヨタハイエース車番5462他</t>
    <rPh sb="8" eb="10">
      <t>シャバン</t>
    </rPh>
    <rPh sb="14" eb="15">
      <t>ホカ</t>
    </rPh>
    <phoneticPr fontId="23"/>
  </si>
  <si>
    <t xml:space="preserve">   器具及び備品</t>
  </si>
  <si>
    <t>モーターベッド他</t>
    <rPh sb="7" eb="8">
      <t>ホカ</t>
    </rPh>
    <phoneticPr fontId="23"/>
  </si>
  <si>
    <t xml:space="preserve">   権利</t>
  </si>
  <si>
    <t>水道施設負担金</t>
    <rPh sb="0" eb="2">
      <t>スイドウ</t>
    </rPh>
    <rPh sb="2" eb="4">
      <t>シセツ</t>
    </rPh>
    <rPh sb="4" eb="7">
      <t>フタンキン</t>
    </rPh>
    <phoneticPr fontId="23"/>
  </si>
  <si>
    <t xml:space="preserve">   ソフトウエア</t>
  </si>
  <si>
    <t>介護請求ソフト他</t>
    <rPh sb="0" eb="2">
      <t>カイゴ</t>
    </rPh>
    <rPh sb="2" eb="4">
      <t>セイキュウ</t>
    </rPh>
    <rPh sb="7" eb="8">
      <t>ホカ</t>
    </rPh>
    <phoneticPr fontId="23"/>
  </si>
  <si>
    <t xml:space="preserve">   無形リース資産</t>
  </si>
  <si>
    <t>介護支援システムリース</t>
    <rPh sb="0" eb="2">
      <t>カイゴ</t>
    </rPh>
    <rPh sb="2" eb="4">
      <t>シエン</t>
    </rPh>
    <phoneticPr fontId="23"/>
  </si>
  <si>
    <t xml:space="preserve">   備品等購入積立資産</t>
  </si>
  <si>
    <t>四国銀行／須崎支店　定期</t>
    <rPh sb="0" eb="2">
      <t>シコク</t>
    </rPh>
    <rPh sb="2" eb="4">
      <t>ギンコウ</t>
    </rPh>
    <rPh sb="5" eb="7">
      <t>スサキ</t>
    </rPh>
    <rPh sb="7" eb="9">
      <t>シテン</t>
    </rPh>
    <rPh sb="10" eb="12">
      <t>テイキ</t>
    </rPh>
    <phoneticPr fontId="6"/>
  </si>
  <si>
    <t>将来における備品等購入のために積立</t>
    <rPh sb="0" eb="2">
      <t>ショウライ</t>
    </rPh>
    <rPh sb="6" eb="8">
      <t>ビヒン</t>
    </rPh>
    <rPh sb="8" eb="9">
      <t>トウ</t>
    </rPh>
    <rPh sb="9" eb="11">
      <t>コウニュウ</t>
    </rPh>
    <rPh sb="15" eb="17">
      <t>ツミタテ</t>
    </rPh>
    <phoneticPr fontId="23"/>
  </si>
  <si>
    <t>(社)高知県社会福祉協議会</t>
    <rPh sb="12" eb="13">
      <t>カイ</t>
    </rPh>
    <phoneticPr fontId="23"/>
  </si>
  <si>
    <t>民間社会福祉施設職員退職手当共済事業</t>
  </si>
  <si>
    <t xml:space="preserve">   長期前払費用</t>
  </si>
  <si>
    <t>自動車リサイクル料</t>
    <rPh sb="0" eb="3">
      <t>ジドウシャ</t>
    </rPh>
    <rPh sb="8" eb="9">
      <t>リョウ</t>
    </rPh>
    <phoneticPr fontId="23"/>
  </si>
  <si>
    <t>火災保険料・自動車リサイクル料</t>
    <rPh sb="0" eb="2">
      <t>カサイ</t>
    </rPh>
    <rPh sb="2" eb="5">
      <t>ホケンリョウ</t>
    </rPh>
    <rPh sb="6" eb="9">
      <t>ジドウシャ</t>
    </rPh>
    <rPh sb="14" eb="15">
      <t>リョウ</t>
    </rPh>
    <phoneticPr fontId="23"/>
  </si>
  <si>
    <t xml:space="preserve">   出資金</t>
  </si>
  <si>
    <t>高知信用金庫　出資金</t>
    <rPh sb="0" eb="2">
      <t>コウチ</t>
    </rPh>
    <rPh sb="2" eb="4">
      <t>シンヨウ</t>
    </rPh>
    <rPh sb="4" eb="6">
      <t>キンコ</t>
    </rPh>
    <rPh sb="7" eb="10">
      <t>シュッシキン</t>
    </rPh>
    <phoneticPr fontId="23"/>
  </si>
  <si>
    <t>その他の固定資産合計</t>
  </si>
  <si>
    <t>固定資産合計</t>
  </si>
  <si>
    <t>資産合計</t>
  </si>
  <si>
    <t>Ⅱ 負債の部</t>
  </si>
  <si>
    <t xml:space="preserve"> １ 流動負債</t>
  </si>
  <si>
    <t xml:space="preserve">   事業未払金</t>
  </si>
  <si>
    <t>3月分給与・給食材料費　他</t>
    <rPh sb="1" eb="2">
      <t>ガツ</t>
    </rPh>
    <rPh sb="2" eb="3">
      <t>フン</t>
    </rPh>
    <rPh sb="3" eb="5">
      <t>キュウヨ</t>
    </rPh>
    <rPh sb="6" eb="8">
      <t>キュウショク</t>
    </rPh>
    <rPh sb="8" eb="11">
      <t>ザイリョウヒ</t>
    </rPh>
    <rPh sb="12" eb="13">
      <t>ホカ</t>
    </rPh>
    <phoneticPr fontId="6"/>
  </si>
  <si>
    <t>デイ　よこなみ</t>
    <phoneticPr fontId="23"/>
  </si>
  <si>
    <t>デイ　しろやま</t>
    <phoneticPr fontId="23"/>
  </si>
  <si>
    <t>3月分給与・退職共済掛金　他</t>
    <rPh sb="1" eb="2">
      <t>ガツ</t>
    </rPh>
    <rPh sb="2" eb="3">
      <t>フン</t>
    </rPh>
    <rPh sb="3" eb="5">
      <t>キュウヨ</t>
    </rPh>
    <rPh sb="6" eb="8">
      <t>タイショク</t>
    </rPh>
    <rPh sb="8" eb="10">
      <t>キョウサイ</t>
    </rPh>
    <rPh sb="10" eb="12">
      <t>カケキン</t>
    </rPh>
    <rPh sb="13" eb="14">
      <t>ホカ</t>
    </rPh>
    <phoneticPr fontId="6"/>
  </si>
  <si>
    <t xml:space="preserve">   1年以内返済予定</t>
    <phoneticPr fontId="23"/>
  </si>
  <si>
    <t>　　　　　設備資金借入金</t>
    <phoneticPr fontId="23"/>
  </si>
  <si>
    <t>29041</t>
    <phoneticPr fontId="23"/>
  </si>
  <si>
    <t>0000001</t>
    <phoneticPr fontId="23"/>
  </si>
  <si>
    <t xml:space="preserve">   1年以内返済予定リース債務</t>
    <phoneticPr fontId="23"/>
  </si>
  <si>
    <t>ｼｬｰﾌﾟﾌｧｲﾅﾝｽ(株)　介護支援ｼｽﾃﾑﾘｰｽ</t>
    <rPh sb="15" eb="17">
      <t>カイゴ</t>
    </rPh>
    <rPh sb="17" eb="19">
      <t>シエン</t>
    </rPh>
    <phoneticPr fontId="23"/>
  </si>
  <si>
    <t>3月分社会保険料・源泉税・住民税等</t>
    <rPh sb="1" eb="3">
      <t>ガツブン</t>
    </rPh>
    <rPh sb="3" eb="5">
      <t>シャカイ</t>
    </rPh>
    <rPh sb="5" eb="8">
      <t>ホケンリョウ</t>
    </rPh>
    <rPh sb="9" eb="12">
      <t>ゲンセンゼイ</t>
    </rPh>
    <rPh sb="13" eb="16">
      <t>ジュウミンゼイ</t>
    </rPh>
    <rPh sb="16" eb="17">
      <t>トウ</t>
    </rPh>
    <phoneticPr fontId="6"/>
  </si>
  <si>
    <t>流動負債合計</t>
  </si>
  <si>
    <t xml:space="preserve"> ２ 固定負債</t>
  </si>
  <si>
    <t xml:space="preserve">   設備資金借入金</t>
  </si>
  <si>
    <t xml:space="preserve">   リース債務</t>
  </si>
  <si>
    <t xml:space="preserve">   退職給付引当金</t>
  </si>
  <si>
    <t>固定負債合計</t>
  </si>
  <si>
    <t>負債合計</t>
  </si>
  <si>
    <t>差引純資産</t>
  </si>
  <si>
    <t>0552661</t>
    <phoneticPr fontId="23"/>
  </si>
  <si>
    <t>0333587</t>
    <phoneticPr fontId="23"/>
  </si>
  <si>
    <t>5122465</t>
    <phoneticPr fontId="23"/>
  </si>
  <si>
    <t>0000024</t>
    <phoneticPr fontId="23"/>
  </si>
  <si>
    <t>11234522</t>
    <phoneticPr fontId="23"/>
  </si>
  <si>
    <t>―</t>
    <phoneticPr fontId="23"/>
  </si>
  <si>
    <t>8,976.02㎡</t>
    <phoneticPr fontId="23"/>
  </si>
  <si>
    <t>　874.79㎡</t>
    <phoneticPr fontId="23"/>
  </si>
  <si>
    <t>H21. 6</t>
    <phoneticPr fontId="23"/>
  </si>
  <si>
    <t>4,295.58㎡</t>
    <phoneticPr fontId="23"/>
  </si>
  <si>
    <t>　375.96㎡</t>
    <phoneticPr fontId="23"/>
  </si>
  <si>
    <t>H22. 4</t>
    <phoneticPr fontId="23"/>
  </si>
  <si>
    <t>908526</t>
    <phoneticPr fontId="23"/>
  </si>
  <si>
    <t>923959</t>
    <phoneticPr fontId="23"/>
  </si>
  <si>
    <t>5133020</t>
    <phoneticPr fontId="23"/>
  </si>
  <si>
    <t>5133039</t>
    <phoneticPr fontId="23"/>
  </si>
  <si>
    <t>886832</t>
    <phoneticPr fontId="23"/>
  </si>
  <si>
    <t>916758</t>
    <phoneticPr fontId="23"/>
  </si>
  <si>
    <t>923967</t>
    <phoneticPr fontId="23"/>
  </si>
  <si>
    <t xml:space="preserve">   退職共済積立資産</t>
    <phoneticPr fontId="23"/>
  </si>
  <si>
    <t>別紙１</t>
  </si>
  <si>
    <t>計算書類に対する注記（法人全体用）</t>
  </si>
  <si>
    <t>１．継続事業の前提に関する注記</t>
  </si>
  <si>
    <t>該当なし</t>
    <rPh sb="0" eb="2">
      <t>ガイトウ</t>
    </rPh>
    <phoneticPr fontId="23"/>
  </si>
  <si>
    <t>２．重要な会計方針</t>
  </si>
  <si>
    <t>３．重要な会計方針の変更</t>
  </si>
  <si>
    <t>４．法人で採用する退職給付制度</t>
  </si>
  <si>
    <t>当法人で採用する職給付制度は以下のとおりである。</t>
    <rPh sb="0" eb="1">
      <t>トウ</t>
    </rPh>
    <rPh sb="1" eb="3">
      <t>ホウジン</t>
    </rPh>
    <rPh sb="4" eb="6">
      <t>サイヨウ</t>
    </rPh>
    <rPh sb="8" eb="9">
      <t>ショク</t>
    </rPh>
    <rPh sb="9" eb="11">
      <t>キュウフ</t>
    </rPh>
    <rPh sb="11" eb="13">
      <t>セイド</t>
    </rPh>
    <rPh sb="14" eb="16">
      <t>イカ</t>
    </rPh>
    <phoneticPr fontId="23"/>
  </si>
  <si>
    <t>（１）社会福祉施設職員等退職手当共済制度</t>
    <rPh sb="3" eb="5">
      <t>シャカイ</t>
    </rPh>
    <rPh sb="5" eb="7">
      <t>フクシ</t>
    </rPh>
    <rPh sb="7" eb="9">
      <t>シセツ</t>
    </rPh>
    <rPh sb="9" eb="11">
      <t>ショクイン</t>
    </rPh>
    <rPh sb="11" eb="12">
      <t>ナド</t>
    </rPh>
    <rPh sb="12" eb="14">
      <t>タイショク</t>
    </rPh>
    <rPh sb="14" eb="16">
      <t>テアテ</t>
    </rPh>
    <rPh sb="16" eb="18">
      <t>キョウサイ</t>
    </rPh>
    <rPh sb="18" eb="20">
      <t>セイド</t>
    </rPh>
    <phoneticPr fontId="23"/>
  </si>
  <si>
    <t>　　　(独)福祉医療機構の実施する社会福祉施設職員等退職手当共済制度に加入している。</t>
    <rPh sb="4" eb="5">
      <t>ドク</t>
    </rPh>
    <rPh sb="6" eb="8">
      <t>フクシ</t>
    </rPh>
    <rPh sb="8" eb="10">
      <t>イリョウ</t>
    </rPh>
    <rPh sb="10" eb="12">
      <t>キコウ</t>
    </rPh>
    <rPh sb="13" eb="15">
      <t>ジッシ</t>
    </rPh>
    <rPh sb="17" eb="19">
      <t>シャカイ</t>
    </rPh>
    <rPh sb="19" eb="21">
      <t>フクシ</t>
    </rPh>
    <rPh sb="21" eb="23">
      <t>シセツ</t>
    </rPh>
    <rPh sb="23" eb="25">
      <t>ショクイン</t>
    </rPh>
    <rPh sb="25" eb="26">
      <t>ナド</t>
    </rPh>
    <rPh sb="26" eb="28">
      <t>タイショク</t>
    </rPh>
    <rPh sb="28" eb="30">
      <t>テアテ</t>
    </rPh>
    <rPh sb="30" eb="32">
      <t>キョウサイ</t>
    </rPh>
    <rPh sb="32" eb="34">
      <t>セイド</t>
    </rPh>
    <rPh sb="35" eb="37">
      <t>カニュウ</t>
    </rPh>
    <phoneticPr fontId="23"/>
  </si>
  <si>
    <t>（２）民間退職共済制度</t>
    <rPh sb="3" eb="5">
      <t>ミンカン</t>
    </rPh>
    <rPh sb="5" eb="7">
      <t>タイショク</t>
    </rPh>
    <rPh sb="7" eb="9">
      <t>キョウサイ</t>
    </rPh>
    <rPh sb="9" eb="11">
      <t>セイド</t>
    </rPh>
    <phoneticPr fontId="23"/>
  </si>
  <si>
    <t>　　　(社)高知県社会福祉協議会民間社会福祉施設職員退職手当共済事業の実施する退職共済制度に</t>
    <rPh sb="4" eb="5">
      <t>シャ</t>
    </rPh>
    <rPh sb="6" eb="9">
      <t>コウチケン</t>
    </rPh>
    <rPh sb="9" eb="11">
      <t>シャカイ</t>
    </rPh>
    <rPh sb="11" eb="13">
      <t>フクシ</t>
    </rPh>
    <rPh sb="13" eb="16">
      <t>キョウギカイ</t>
    </rPh>
    <rPh sb="16" eb="18">
      <t>ミンカン</t>
    </rPh>
    <rPh sb="18" eb="20">
      <t>シャカイ</t>
    </rPh>
    <rPh sb="20" eb="22">
      <t>フクシ</t>
    </rPh>
    <rPh sb="22" eb="24">
      <t>シセツ</t>
    </rPh>
    <rPh sb="24" eb="26">
      <t>ショクイン</t>
    </rPh>
    <rPh sb="26" eb="28">
      <t>タイショク</t>
    </rPh>
    <rPh sb="28" eb="30">
      <t>テアテ</t>
    </rPh>
    <rPh sb="30" eb="32">
      <t>キョウサイ</t>
    </rPh>
    <rPh sb="32" eb="34">
      <t>ジギョウ</t>
    </rPh>
    <rPh sb="35" eb="37">
      <t>ジッシ</t>
    </rPh>
    <rPh sb="39" eb="41">
      <t>タイショク</t>
    </rPh>
    <rPh sb="41" eb="43">
      <t>キョウサイ</t>
    </rPh>
    <rPh sb="43" eb="45">
      <t>セイド</t>
    </rPh>
    <phoneticPr fontId="23"/>
  </si>
  <si>
    <t>５．法人が作成する計算書類と拠点区分、サービス区分</t>
  </si>
  <si>
    <t>・法人全体の計算書類（第一号の一様式、第二号の一様式、第三号の一様式）</t>
    <rPh sb="6" eb="8">
      <t>ケイサン</t>
    </rPh>
    <rPh sb="8" eb="10">
      <t>ショルイ</t>
    </rPh>
    <rPh sb="12" eb="13">
      <t>イチ</t>
    </rPh>
    <rPh sb="15" eb="16">
      <t>イチ</t>
    </rPh>
    <rPh sb="20" eb="21">
      <t>ニ</t>
    </rPh>
    <rPh sb="23" eb="24">
      <t>イチ</t>
    </rPh>
    <rPh sb="28" eb="29">
      <t>サン</t>
    </rPh>
    <rPh sb="31" eb="32">
      <t>イチ</t>
    </rPh>
    <phoneticPr fontId="23"/>
  </si>
  <si>
    <t>・拠点区分の計算書類（第一号の四様式、第二号の四様式、第三号の四様式）</t>
    <rPh sb="6" eb="8">
      <t>ケイサン</t>
    </rPh>
    <rPh sb="8" eb="10">
      <t>ショルイ</t>
    </rPh>
    <rPh sb="12" eb="13">
      <t>イチ</t>
    </rPh>
    <rPh sb="15" eb="16">
      <t>ヨン</t>
    </rPh>
    <rPh sb="20" eb="21">
      <t>ニ</t>
    </rPh>
    <rPh sb="23" eb="24">
      <t>ヨン</t>
    </rPh>
    <rPh sb="28" eb="29">
      <t>サン</t>
    </rPh>
    <rPh sb="31" eb="32">
      <t>ヨン</t>
    </rPh>
    <phoneticPr fontId="23"/>
  </si>
  <si>
    <t>　（第一号の二様式、第二号の二様式、第三号の二様式）、（第一号の三様式、第二号の三様式、第三号の三様式）</t>
    <rPh sb="3" eb="4">
      <t>イチ</t>
    </rPh>
    <rPh sb="6" eb="7">
      <t>ニ</t>
    </rPh>
    <rPh sb="11" eb="12">
      <t>ニ</t>
    </rPh>
    <rPh sb="14" eb="15">
      <t>ニ</t>
    </rPh>
    <rPh sb="19" eb="20">
      <t>サン</t>
    </rPh>
    <rPh sb="22" eb="23">
      <t>ニ</t>
    </rPh>
    <rPh sb="29" eb="30">
      <t>イチ</t>
    </rPh>
    <rPh sb="32" eb="33">
      <t>サン</t>
    </rPh>
    <rPh sb="37" eb="38">
      <t>ニ</t>
    </rPh>
    <rPh sb="40" eb="41">
      <t>サン</t>
    </rPh>
    <rPh sb="45" eb="46">
      <t>サン</t>
    </rPh>
    <rPh sb="48" eb="49">
      <t>サン</t>
    </rPh>
    <phoneticPr fontId="23"/>
  </si>
  <si>
    <t>６．基本財産の増減の内容及び金額</t>
  </si>
  <si>
    <t>７．基本金又は固定資産の売却若しくは処分に係る国庫補助金等特別積立金の取崩し</t>
  </si>
  <si>
    <t>８．担保に供している資産</t>
  </si>
  <si>
    <t>１０．債権額、徴収不能引当金の当期末残高、債権の当期末残高</t>
  </si>
  <si>
    <t>１１．満期保有目的の債券の内訳並びに帳簿価額、時価及び評価損益</t>
  </si>
  <si>
    <t>該当なし</t>
  </si>
  <si>
    <t>１２．関連当事者との取引の内容</t>
  </si>
  <si>
    <t>１３．重要な偶発債務</t>
  </si>
  <si>
    <t>１４．重要な後発事象</t>
  </si>
  <si>
    <t>-１-</t>
    <phoneticPr fontId="6"/>
  </si>
  <si>
    <t>-２-</t>
    <phoneticPr fontId="6"/>
  </si>
  <si>
    <t>-３-</t>
    <phoneticPr fontId="6"/>
  </si>
  <si>
    <t>-４-</t>
    <phoneticPr fontId="6"/>
  </si>
  <si>
    <t>-５-</t>
    <phoneticPr fontId="6"/>
  </si>
  <si>
    <t>未収補助金</t>
    <rPh sb="0" eb="2">
      <t>ミシュウ</t>
    </rPh>
    <phoneticPr fontId="6"/>
  </si>
  <si>
    <t>　　　年度末に法人の負担額に相当する掛金累計額を計上している。</t>
    <phoneticPr fontId="23"/>
  </si>
  <si>
    <t>　　　加入している。</t>
    <phoneticPr fontId="23"/>
  </si>
  <si>
    <t>当法人の作成する計算書類は以下のとおりになっている。</t>
    <rPh sb="8" eb="10">
      <t>ケイサン</t>
    </rPh>
    <rPh sb="10" eb="12">
      <t>ショルイ</t>
    </rPh>
    <phoneticPr fontId="23"/>
  </si>
  <si>
    <t>　は作成していない。</t>
    <phoneticPr fontId="23"/>
  </si>
  <si>
    <t>土地</t>
  </si>
  <si>
    <t>９．有形固定資産の取得価額、減価償却累計額及び当期末残高</t>
  </si>
  <si>
    <t>事業未収金</t>
  </si>
  <si>
    <t>未収補助金</t>
  </si>
  <si>
    <t>-10-</t>
    <phoneticPr fontId="6"/>
  </si>
  <si>
    <t>　　　まで償却を行う。</t>
  </si>
  <si>
    <t>　　　平成24年4月1日以降に契約した所有権移転外ファイナンスリースのうち、リース料総額が300万円以下で</t>
  </si>
  <si>
    <t>　　　カ　清流の家居宅介護支援事業所サービス区分</t>
    <phoneticPr fontId="6"/>
  </si>
  <si>
    <t>特養ホーム　清流荘</t>
    <rPh sb="0" eb="2">
      <t>トクヨウ</t>
    </rPh>
    <rPh sb="6" eb="8">
      <t>セイリュウ</t>
    </rPh>
    <rPh sb="8" eb="9">
      <t>ソウ</t>
    </rPh>
    <phoneticPr fontId="2"/>
  </si>
  <si>
    <t>デイ　清流の家</t>
    <rPh sb="3" eb="5">
      <t>セイリュウ</t>
    </rPh>
    <rPh sb="6" eb="7">
      <t>イエ</t>
    </rPh>
    <phoneticPr fontId="2"/>
  </si>
  <si>
    <t>デイ　よこなみ</t>
  </si>
  <si>
    <t>デイ　しろやま</t>
  </si>
  <si>
    <t>火災保険料</t>
    <rPh sb="0" eb="2">
      <t>カサイ</t>
    </rPh>
    <rPh sb="2" eb="5">
      <t>ホケンリョウ</t>
    </rPh>
    <phoneticPr fontId="2"/>
  </si>
  <si>
    <t>3月分給与・給食材料費・社会保険料　他</t>
    <rPh sb="1" eb="2">
      <t>ガツ</t>
    </rPh>
    <rPh sb="2" eb="3">
      <t>フン</t>
    </rPh>
    <rPh sb="3" eb="5">
      <t>キュウヨ</t>
    </rPh>
    <rPh sb="6" eb="8">
      <t>キュウショク</t>
    </rPh>
    <rPh sb="8" eb="11">
      <t>ザイリョウヒ</t>
    </rPh>
    <rPh sb="12" eb="14">
      <t>シャカイ</t>
    </rPh>
    <rPh sb="14" eb="17">
      <t>ホケンリョウ</t>
    </rPh>
    <rPh sb="18" eb="19">
      <t>ホカ</t>
    </rPh>
    <phoneticPr fontId="3"/>
  </si>
  <si>
    <t>3003448</t>
  </si>
  <si>
    <t>2605315</t>
  </si>
  <si>
    <t>0369630</t>
  </si>
  <si>
    <t>0522002</t>
  </si>
  <si>
    <t>0464363</t>
  </si>
  <si>
    <t>0641508</t>
  </si>
  <si>
    <t>0521995</t>
  </si>
  <si>
    <t>0464355</t>
  </si>
  <si>
    <t>5148406</t>
    <phoneticPr fontId="23"/>
  </si>
  <si>
    <t>3月分社会保険料・源泉税</t>
    <rPh sb="1" eb="3">
      <t>ガツブン</t>
    </rPh>
    <rPh sb="3" eb="5">
      <t>シャカイ</t>
    </rPh>
    <rPh sb="5" eb="8">
      <t>ホケンリョウ</t>
    </rPh>
    <rPh sb="9" eb="12">
      <t>ゲンセンゼイ</t>
    </rPh>
    <phoneticPr fontId="3"/>
  </si>
  <si>
    <t>　　リース債務</t>
  </si>
  <si>
    <t>特養ホーム清流荘</t>
    <rPh sb="0" eb="2">
      <t>トクヨウ</t>
    </rPh>
    <rPh sb="5" eb="7">
      <t>セイリュウ</t>
    </rPh>
    <rPh sb="7" eb="8">
      <t>ソウ</t>
    </rPh>
    <phoneticPr fontId="2"/>
  </si>
  <si>
    <t>ｼｬｰﾌﾟﾌｧｲﾅﾝｽ(株)　介護支援ｼｽﾃﾑﾘｰｽ</t>
    <rPh sb="15" eb="17">
      <t>カイゴ</t>
    </rPh>
    <rPh sb="17" eb="19">
      <t>シエン</t>
    </rPh>
    <phoneticPr fontId="2"/>
  </si>
  <si>
    <t>居宅　清流の家</t>
    <rPh sb="0" eb="2">
      <t>キョタク</t>
    </rPh>
    <rPh sb="3" eb="5">
      <t>セイリュウ</t>
    </rPh>
    <rPh sb="6" eb="7">
      <t>イエ</t>
    </rPh>
    <phoneticPr fontId="2"/>
  </si>
  <si>
    <t>居宅　よこなみ</t>
    <rPh sb="0" eb="2">
      <t>キョタク</t>
    </rPh>
    <phoneticPr fontId="2"/>
  </si>
  <si>
    <t>前払費用</t>
    <phoneticPr fontId="6"/>
  </si>
  <si>
    <t>収　益</t>
    <rPh sb="0" eb="1">
      <t>オサム</t>
    </rPh>
    <rPh sb="2" eb="3">
      <t>エキ</t>
    </rPh>
    <phoneticPr fontId="6"/>
  </si>
  <si>
    <t>脚注</t>
    <rPh sb="0" eb="2">
      <t>キャクチュウ</t>
    </rPh>
    <phoneticPr fontId="23"/>
  </si>
  <si>
    <t>※その他の収入</t>
    <rPh sb="3" eb="4">
      <t>タ</t>
    </rPh>
    <rPh sb="5" eb="7">
      <t>シュウニュウ</t>
    </rPh>
    <phoneticPr fontId="23"/>
  </si>
  <si>
    <t>円</t>
    <rPh sb="0" eb="1">
      <t>エン</t>
    </rPh>
    <phoneticPr fontId="23"/>
  </si>
  <si>
    <t>　　雑収入　　　　　　　　　　　　　　　　　　　　　</t>
    <phoneticPr fontId="23"/>
  </si>
  <si>
    <t>　　その他の収入（退職金掛金累計額上回り分）　　　　</t>
    <phoneticPr fontId="23"/>
  </si>
  <si>
    <t>※固定資産取得支出</t>
    <rPh sb="1" eb="3">
      <t>コテイ</t>
    </rPh>
    <rPh sb="3" eb="5">
      <t>シサン</t>
    </rPh>
    <rPh sb="5" eb="7">
      <t>シュトク</t>
    </rPh>
    <rPh sb="7" eb="9">
      <t>シシュツ</t>
    </rPh>
    <phoneticPr fontId="23"/>
  </si>
  <si>
    <t>建物取得支出（基本）</t>
    <rPh sb="0" eb="2">
      <t>タテモノ</t>
    </rPh>
    <rPh sb="2" eb="4">
      <t>シュトク</t>
    </rPh>
    <rPh sb="4" eb="6">
      <t>シシュツ</t>
    </rPh>
    <rPh sb="7" eb="9">
      <t>キホン</t>
    </rPh>
    <phoneticPr fontId="23"/>
  </si>
  <si>
    <t>　　車輌運搬具支出</t>
    <rPh sb="2" eb="4">
      <t>シャリョウ</t>
    </rPh>
    <rPh sb="4" eb="6">
      <t>ウンパン</t>
    </rPh>
    <rPh sb="6" eb="7">
      <t>グ</t>
    </rPh>
    <rPh sb="7" eb="9">
      <t>シシュツ</t>
    </rPh>
    <phoneticPr fontId="23"/>
  </si>
  <si>
    <t>　　器具及び備品取得支出　　　　　　　　　　　　　</t>
    <rPh sb="2" eb="4">
      <t>キグ</t>
    </rPh>
    <rPh sb="4" eb="5">
      <t>オヨ</t>
    </rPh>
    <rPh sb="6" eb="8">
      <t>ビヒン</t>
    </rPh>
    <rPh sb="8" eb="10">
      <t>シュトク</t>
    </rPh>
    <rPh sb="10" eb="12">
      <t>シシュツ</t>
    </rPh>
    <phoneticPr fontId="23"/>
  </si>
  <si>
    <t>※積立資産取崩収入　　　　　　　　　　　　　　　　</t>
    <rPh sb="1" eb="3">
      <t>ツミタテ</t>
    </rPh>
    <rPh sb="3" eb="5">
      <t>シサン</t>
    </rPh>
    <rPh sb="5" eb="7">
      <t>トリクズシ</t>
    </rPh>
    <rPh sb="7" eb="9">
      <t>シュウニュウ</t>
    </rPh>
    <phoneticPr fontId="23"/>
  </si>
  <si>
    <t xml:space="preserve">　　退職共済積立資産取崩収入　　　　　　　　　　　　　 　 </t>
    <rPh sb="2" eb="4">
      <t>タイショク</t>
    </rPh>
    <rPh sb="4" eb="6">
      <t>キョウサイ</t>
    </rPh>
    <rPh sb="6" eb="8">
      <t>ツミタテ</t>
    </rPh>
    <rPh sb="8" eb="10">
      <t>シサン</t>
    </rPh>
    <rPh sb="10" eb="12">
      <t>トリクズシ</t>
    </rPh>
    <rPh sb="12" eb="14">
      <t>シュウニュウ</t>
    </rPh>
    <phoneticPr fontId="23"/>
  </si>
  <si>
    <t xml:space="preserve">※その他の活動による収入 </t>
    <phoneticPr fontId="23"/>
  </si>
  <si>
    <t>長期前払費用返還金収入</t>
    <rPh sb="0" eb="6">
      <t>チョウキマエバライヒヨウ</t>
    </rPh>
    <rPh sb="6" eb="9">
      <t>ヘンカンキン</t>
    </rPh>
    <rPh sb="9" eb="11">
      <t>シュウニュウ</t>
    </rPh>
    <phoneticPr fontId="23"/>
  </si>
  <si>
    <t>※積立資産支出　　　　　　　　　　　　　　　</t>
    <rPh sb="1" eb="3">
      <t>ツミタテ</t>
    </rPh>
    <rPh sb="3" eb="5">
      <t>シサン</t>
    </rPh>
    <rPh sb="5" eb="7">
      <t>シシュツ</t>
    </rPh>
    <phoneticPr fontId="23"/>
  </si>
  <si>
    <t>　　退職共済積立資産支出　　　　　　　　　　　　　　</t>
    <rPh sb="2" eb="4">
      <t>タイショク</t>
    </rPh>
    <rPh sb="4" eb="6">
      <t>キョウサイ</t>
    </rPh>
    <rPh sb="6" eb="8">
      <t>ツミタテ</t>
    </rPh>
    <rPh sb="8" eb="10">
      <t>シサン</t>
    </rPh>
    <rPh sb="10" eb="12">
      <t>シシュツ</t>
    </rPh>
    <phoneticPr fontId="23"/>
  </si>
  <si>
    <t>※その他の活動による支出</t>
    <rPh sb="3" eb="4">
      <t>タ</t>
    </rPh>
    <rPh sb="5" eb="7">
      <t>カツドウ</t>
    </rPh>
    <rPh sb="10" eb="12">
      <t>シシュツ</t>
    </rPh>
    <phoneticPr fontId="23"/>
  </si>
  <si>
    <t>　　長期前払費用支出　　　　　　　　　　　　　　　</t>
    <rPh sb="2" eb="4">
      <t>チョウキ</t>
    </rPh>
    <rPh sb="4" eb="5">
      <t>マエ</t>
    </rPh>
    <rPh sb="5" eb="6">
      <t>バライ</t>
    </rPh>
    <rPh sb="6" eb="8">
      <t>ヒヨウ</t>
    </rPh>
    <rPh sb="8" eb="10">
      <t>シシュツ</t>
    </rPh>
    <phoneticPr fontId="23"/>
  </si>
  <si>
    <t>社会福祉法人　須崎福祉会</t>
    <phoneticPr fontId="23"/>
  </si>
  <si>
    <t>第一号第一様式</t>
  </si>
  <si>
    <t>法人単位資金収支計算書</t>
  </si>
  <si>
    <t xml:space="preserve">(自)　令和  3年  4月  1日    (至)　令和  4年  3月 31日 </t>
  </si>
  <si>
    <t>　土地</t>
    <rPh sb="1" eb="3">
      <t>トチ</t>
    </rPh>
    <phoneticPr fontId="3"/>
  </si>
  <si>
    <t>　建物</t>
    <phoneticPr fontId="6"/>
  </si>
  <si>
    <t>事務費支出</t>
    <rPh sb="0" eb="2">
      <t>ジム</t>
    </rPh>
    <rPh sb="2" eb="3">
      <t>ヒ</t>
    </rPh>
    <rPh sb="3" eb="5">
      <t>シシュツ</t>
    </rPh>
    <phoneticPr fontId="6"/>
  </si>
  <si>
    <t>サービス活動外増減の部</t>
    <phoneticPr fontId="6"/>
  </si>
  <si>
    <t>4年度決算額</t>
    <rPh sb="1" eb="3">
      <t>ネンド</t>
    </rPh>
    <rPh sb="3" eb="5">
      <t>ケッサン</t>
    </rPh>
    <rPh sb="5" eb="6">
      <t>ガク</t>
    </rPh>
    <phoneticPr fontId="6"/>
  </si>
  <si>
    <t>４年度末</t>
    <rPh sb="1" eb="3">
      <t>ネンド</t>
    </rPh>
    <rPh sb="3" eb="4">
      <t>マツ</t>
    </rPh>
    <phoneticPr fontId="6"/>
  </si>
  <si>
    <r>
      <t>運転資金</t>
    </r>
    <r>
      <rPr>
        <sz val="8"/>
        <color theme="1"/>
        <rFont val="ＭＳ Ｐゴシック"/>
        <family val="3"/>
        <charset val="128"/>
      </rPr>
      <t>（期中解約）</t>
    </r>
    <rPh sb="0" eb="2">
      <t>ウンテン</t>
    </rPh>
    <rPh sb="2" eb="4">
      <t>シキン</t>
    </rPh>
    <rPh sb="5" eb="7">
      <t>キチュウ</t>
    </rPh>
    <rPh sb="7" eb="9">
      <t>カイヤク</t>
    </rPh>
    <phoneticPr fontId="23"/>
  </si>
  <si>
    <t>自賠責保険料他</t>
    <rPh sb="0" eb="6">
      <t>ジバイセキホケンリョウ</t>
    </rPh>
    <rPh sb="6" eb="7">
      <t>タ</t>
    </rPh>
    <phoneticPr fontId="2"/>
  </si>
  <si>
    <t>自賠責保険料</t>
    <rPh sb="0" eb="6">
      <t>ジバイセキホケンリョウ</t>
    </rPh>
    <phoneticPr fontId="2"/>
  </si>
  <si>
    <t>退職共済掛金　他</t>
    <rPh sb="0" eb="2">
      <t>タイショク</t>
    </rPh>
    <rPh sb="2" eb="4">
      <t>キョウサイ</t>
    </rPh>
    <rPh sb="4" eb="6">
      <t>カケキン</t>
    </rPh>
    <rPh sb="7" eb="8">
      <t>ホカ</t>
    </rPh>
    <phoneticPr fontId="6"/>
  </si>
  <si>
    <t>（当期の国庫補助金等特別積立金の取崩額18,551,660円は、会計基準第34条1項に規定された減価償却に伴うものである。）</t>
    <phoneticPr fontId="6"/>
  </si>
  <si>
    <t>１６．その他社会福祉法人の資金収支及び純資産増減の状況並びに資産、負債及び純資産の状態を明らかにするために必要な事項</t>
    <phoneticPr fontId="23"/>
  </si>
  <si>
    <t>１５．合併及び事業の譲渡若しくは事業の譲受け</t>
    <phoneticPr fontId="6"/>
  </si>
  <si>
    <t>令和６年  ３月 ３１日 現在</t>
    <rPh sb="0" eb="1">
      <t>レイ</t>
    </rPh>
    <rPh sb="1" eb="2">
      <t>ワ</t>
    </rPh>
    <phoneticPr fontId="23"/>
  </si>
  <si>
    <t xml:space="preserve">   未収補助金</t>
    <phoneticPr fontId="6"/>
  </si>
  <si>
    <t>特養ホーム清流荘</t>
    <phoneticPr fontId="6"/>
  </si>
  <si>
    <t>高知県物価高騰給付金</t>
    <rPh sb="3" eb="5">
      <t>ブッカ</t>
    </rPh>
    <rPh sb="5" eb="7">
      <t>コウトウ</t>
    </rPh>
    <rPh sb="7" eb="10">
      <t>キュウフキン</t>
    </rPh>
    <phoneticPr fontId="6"/>
  </si>
  <si>
    <t>デイ　よこなみ</t>
    <phoneticPr fontId="6"/>
  </si>
  <si>
    <t>デイ　しろやま</t>
    <phoneticPr fontId="6"/>
  </si>
  <si>
    <t xml:space="preserve">  </t>
    <phoneticPr fontId="2"/>
  </si>
  <si>
    <t>　立替金</t>
    <rPh sb="1" eb="3">
      <t>タテカエ</t>
    </rPh>
    <rPh sb="3" eb="4">
      <t>キン</t>
    </rPh>
    <phoneticPr fontId="6"/>
  </si>
  <si>
    <t>ネッツトヨタ二重払い</t>
    <rPh sb="6" eb="8">
      <t>ニジュウ</t>
    </rPh>
    <rPh sb="8" eb="9">
      <t>バラ</t>
    </rPh>
    <phoneticPr fontId="6"/>
  </si>
  <si>
    <t>利用者預かり金</t>
    <rPh sb="0" eb="3">
      <t>リヨウシャ</t>
    </rPh>
    <rPh sb="3" eb="4">
      <t>アズ</t>
    </rPh>
    <rPh sb="6" eb="7">
      <t>キン</t>
    </rPh>
    <phoneticPr fontId="6"/>
  </si>
  <si>
    <t xml:space="preserve">   職員預り金</t>
    <phoneticPr fontId="6"/>
  </si>
  <si>
    <t>負担金預かり超過</t>
    <rPh sb="0" eb="2">
      <t>フタンキン</t>
    </rPh>
    <rPh sb="2" eb="3">
      <t>アズ</t>
    </rPh>
    <rPh sb="5" eb="7">
      <t>チョウカ</t>
    </rPh>
    <phoneticPr fontId="6"/>
  </si>
  <si>
    <t>５年度末</t>
    <rPh sb="1" eb="3">
      <t>ネンド</t>
    </rPh>
    <rPh sb="3" eb="4">
      <t>マツ</t>
    </rPh>
    <phoneticPr fontId="6"/>
  </si>
  <si>
    <t>その他の流動負債</t>
    <rPh sb="2" eb="3">
      <t>タ</t>
    </rPh>
    <rPh sb="4" eb="6">
      <t>リュウドウ</t>
    </rPh>
    <rPh sb="6" eb="8">
      <t>フサイ</t>
    </rPh>
    <phoneticPr fontId="6"/>
  </si>
  <si>
    <t>立替金</t>
    <rPh sb="0" eb="3">
      <t>タテカエキン</t>
    </rPh>
    <phoneticPr fontId="6"/>
  </si>
  <si>
    <t>令和６年３月３１日現在</t>
    <rPh sb="0" eb="1">
      <t>レイ</t>
    </rPh>
    <rPh sb="1" eb="2">
      <t>ワ</t>
    </rPh>
    <rPh sb="3" eb="4">
      <t>ネン</t>
    </rPh>
    <rPh sb="4" eb="5">
      <t>ヘイネン</t>
    </rPh>
    <rPh sb="5" eb="6">
      <t>ガツ</t>
    </rPh>
    <rPh sb="8" eb="9">
      <t>ニチ</t>
    </rPh>
    <rPh sb="9" eb="11">
      <t>ゲンザイ</t>
    </rPh>
    <phoneticPr fontId="6"/>
  </si>
  <si>
    <t>（自）令和5年4月1日　　（至）令和6年3月31日</t>
    <phoneticPr fontId="6"/>
  </si>
  <si>
    <t>令和５年度　貸借対照表</t>
    <rPh sb="0" eb="1">
      <t>レイ</t>
    </rPh>
    <rPh sb="1" eb="2">
      <t>ワ</t>
    </rPh>
    <rPh sb="3" eb="4">
      <t>ネン</t>
    </rPh>
    <rPh sb="4" eb="5">
      <t>ド</t>
    </rPh>
    <rPh sb="5" eb="7">
      <t>ヘイネンド</t>
    </rPh>
    <rPh sb="6" eb="8">
      <t>タイシャク</t>
    </rPh>
    <rPh sb="8" eb="11">
      <t>タイショウヒョウ</t>
    </rPh>
    <phoneticPr fontId="6"/>
  </si>
  <si>
    <t>5年度決算額</t>
    <rPh sb="1" eb="3">
      <t>ネンド</t>
    </rPh>
    <rPh sb="3" eb="5">
      <t>ケッサン</t>
    </rPh>
    <rPh sb="5" eb="6">
      <t>ガク</t>
    </rPh>
    <phoneticPr fontId="6"/>
  </si>
  <si>
    <t xml:space="preserve">（１）固定資産の減価償却の方法                                                                      </t>
    <phoneticPr fontId="23"/>
  </si>
  <si>
    <t>　　・平成19年3月31日以前に取得した固定資産については旧定額法、平成19年4月1日以後に取得した固定資産</t>
    <phoneticPr fontId="23"/>
  </si>
  <si>
    <t>　　　については定額法を採用している。</t>
    <phoneticPr fontId="23"/>
  </si>
  <si>
    <t>　　・平成19年3月31日以前にに取得した有形固定資産については、耐用年数到来時においてさらに備忘価額1円</t>
    <rPh sb="52" eb="53">
      <t>エン</t>
    </rPh>
    <phoneticPr fontId="23"/>
  </si>
  <si>
    <t>　　・平成19年4月1日以後に取得した有形固定資産については、償却を実施するための残存価額をゼロとし、</t>
    <phoneticPr fontId="23"/>
  </si>
  <si>
    <t>　　　償却累計額が当該資産の取得価額から備忘価額1円を控除した金額に達するまで償却を行う。</t>
    <phoneticPr fontId="23"/>
  </si>
  <si>
    <t xml:space="preserve">　　　                                                               </t>
    <phoneticPr fontId="23"/>
  </si>
  <si>
    <t xml:space="preserve">（２）引当金の計上基準                                                                              </t>
    <phoneticPr fontId="23"/>
  </si>
  <si>
    <t>　１．清流の里拠点区分</t>
    <phoneticPr fontId="23"/>
  </si>
  <si>
    <t>　　　ア　本部</t>
    <phoneticPr fontId="23"/>
  </si>
  <si>
    <t>　　　ウ　老人デイサービスセンター清流の家サービス区分</t>
    <phoneticPr fontId="23"/>
  </si>
  <si>
    <t>　　　エ　老人デイサービスセンターよこなみサービス区分</t>
    <phoneticPr fontId="23"/>
  </si>
  <si>
    <t>-9-</t>
    <phoneticPr fontId="23"/>
  </si>
  <si>
    <t>（単位：円）</t>
    <phoneticPr fontId="23"/>
  </si>
  <si>
    <t>債権額、徴収不能引当金の当期末残高、債権の当期末残高は、以下のとおりである。</t>
    <phoneticPr fontId="23"/>
  </si>
  <si>
    <t>　　　キ　よこなみ居宅介護支援事業所サービス区分(※令和5年3月31日閉鎖）</t>
    <rPh sb="26" eb="28">
      <t>レイワ</t>
    </rPh>
    <rPh sb="29" eb="30">
      <t>ネン</t>
    </rPh>
    <rPh sb="31" eb="32">
      <t>ガツ</t>
    </rPh>
    <rPh sb="34" eb="35">
      <t>ヒ</t>
    </rPh>
    <rPh sb="35" eb="37">
      <t>ヘイサ</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</si>
</sst>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9" formatCode="#,##0;\-#,##0;&quot;-&quot;"/>
    <numFmt numFmtId="180" formatCode="#,##0&quot;円&quot;"/>
    <numFmt numFmtId="181" formatCode="#,##0;\△\ #,##0"/>
  </numFmts>
  <fonts count="3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9"/>
      <name val="ＭＳ Ｐゴシック"/>
      <family val="3"/>
      <charset val="128"/>
    </font>
    <font>
      <b/>
      <sz val="12"/>
      <name val="ＭＳ Ｐゴシック"/>
      <family val="3"/>
      <charset val="128"/>
    </font>
    <font>
      <sz val="10"/>
      <name val="ＭＳ Ｐゴシック"/>
      <family val="3"/>
      <charset val="128"/>
    </font>
    <font>
      <b/>
      <sz val="11"/>
      <name val="ＭＳ Ｐゴシック"/>
      <family val="3"/>
      <charset val="128"/>
    </font>
    <font>
      <sz val="11"/>
      <name val="ＭＳ Ｐゴシック"/>
      <family val="3"/>
      <charset val="128"/>
    </font>
    <font>
      <b/>
      <sz val="10"/>
      <name val="ＭＳ Ｐゴシック"/>
      <family val="3"/>
      <charset val="128"/>
    </font>
    <font>
      <sz val="12"/>
      <name val="ＭＳ Ｐゴシック"/>
      <family val="3"/>
      <charset val="128"/>
    </font>
    <font>
      <sz val="14"/>
      <name val="ＭＳ Ｐ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6"/>
      <name val="ＭＳ Ｐゴシック"/>
      <family val="2"/>
      <charset val="128"/>
      <scheme val="minor"/>
    </font>
    <font>
      <sz val="9"/>
      <color theme="1"/>
      <name val="ＭＳ Ｐゴシック"/>
      <family val="3"/>
      <charset val="128"/>
    </font>
    <font>
      <sz val="10"/>
      <color theme="1"/>
      <name val="ＭＳ Ｐゴシック"/>
      <family val="3"/>
      <charset val="128"/>
    </font>
    <font>
      <sz val="14"/>
      <color theme="1"/>
      <name val="ＭＳ Ｐゴシック"/>
      <family val="3"/>
      <charset val="128"/>
    </font>
    <font>
      <u/>
      <sz val="10"/>
      <color theme="1"/>
      <name val="ＭＳ Ｐゴシック"/>
      <family val="3"/>
      <charset val="128"/>
    </font>
    <font>
      <u/>
      <sz val="14"/>
      <color theme="1"/>
      <name val="ＭＳ Ｐゴシック"/>
      <family val="3"/>
      <charset val="128"/>
    </font>
    <font>
      <b/>
      <sz val="10"/>
      <color theme="1"/>
      <name val="ＭＳ Ｐゴシック"/>
      <family val="3"/>
      <charset val="128"/>
    </font>
    <font>
      <b/>
      <sz val="12"/>
      <color theme="1"/>
      <name val="ＭＳ Ｐゴシック"/>
      <family val="3"/>
      <charset val="128"/>
    </font>
    <font>
      <u/>
      <sz val="10"/>
      <color theme="1"/>
      <name val="ＭＳ 明朝"/>
      <family val="1"/>
      <charset val="128"/>
    </font>
    <font>
      <sz val="10"/>
      <color theme="1"/>
      <name val="ＭＳ 明朝"/>
      <family val="1"/>
      <charset val="128"/>
    </font>
    <font>
      <sz val="10"/>
      <color theme="1"/>
      <name val="ＭＳ Ｐゴシック"/>
      <family val="2"/>
      <charset val="128"/>
      <scheme val="minor"/>
    </font>
    <font>
      <sz val="14"/>
      <color theme="1"/>
      <name val="ＭＳ 明朝"/>
      <family val="1"/>
      <charset val="128"/>
    </font>
    <font>
      <sz val="14"/>
      <color theme="1"/>
      <name val="ＭＳ Ｐゴシック"/>
      <family val="2"/>
      <charset val="128"/>
      <scheme val="minor"/>
    </font>
    <font>
      <sz val="8"/>
      <color theme="1"/>
      <name val="ＭＳ Ｐゴシック"/>
      <family val="3"/>
      <charset val="128"/>
    </font>
    <font>
      <sz val="10"/>
      <color theme="1"/>
      <name val="ＭＳ ゴシック"/>
      <family val="3"/>
      <charset val="128"/>
    </font>
    <font>
      <u/>
      <sz val="9"/>
      <color theme="1"/>
      <name val="ＭＳ Ｐゴシック"/>
      <family val="3"/>
      <charset val="128"/>
    </font>
  </fonts>
  <fills count="11">
    <fill>
      <patternFill patternType="none"/>
    </fill>
    <fill>
      <patternFill patternType="gray125"/>
    </fill>
    <fill>
      <patternFill patternType="solid">
        <fgColor theme="6"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FFFF99"/>
        <bgColor indexed="64"/>
      </patternFill>
    </fill>
    <fill>
      <patternFill patternType="solid">
        <fgColor theme="8" tint="0.59999389629810485"/>
        <bgColor indexed="64"/>
      </patternFill>
    </fill>
    <fill>
      <patternFill patternType="solid">
        <fgColor rgb="FFFFCCFF"/>
        <bgColor indexed="64"/>
      </patternFill>
    </fill>
    <fill>
      <patternFill patternType="solid">
        <fgColor theme="0"/>
        <bgColor indexed="64"/>
      </patternFill>
    </fill>
    <fill>
      <patternFill patternType="solid">
        <fgColor rgb="FFFFFFCC"/>
        <bgColor indexed="64"/>
      </patternFill>
    </fill>
  </fills>
  <borders count="67">
    <border>
      <left/>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21">
    <xf numFmtId="0" fontId="0" fillId="0" borderId="0">
      <alignment vertical="center"/>
    </xf>
    <xf numFmtId="179" fontId="16" fillId="0" borderId="0" applyFill="0" applyBorder="0" applyAlignment="0"/>
    <xf numFmtId="0" fontId="17" fillId="0" borderId="0">
      <alignment horizontal="left"/>
    </xf>
    <xf numFmtId="0" fontId="18" fillId="0" borderId="37" applyNumberFormat="0" applyAlignment="0" applyProtection="0">
      <alignment horizontal="left" vertical="center"/>
    </xf>
    <xf numFmtId="0" fontId="18" fillId="0" borderId="6">
      <alignment horizontal="left" vertical="center"/>
    </xf>
    <xf numFmtId="0" fontId="19" fillId="0" borderId="0"/>
    <xf numFmtId="4" fontId="17" fillId="0" borderId="0">
      <alignment horizontal="right"/>
    </xf>
    <xf numFmtId="4" fontId="20" fillId="0" borderId="0">
      <alignment horizontal="right"/>
    </xf>
    <xf numFmtId="0" fontId="21" fillId="0" borderId="0">
      <alignment horizontal="left"/>
    </xf>
    <xf numFmtId="0" fontId="22" fillId="0" borderId="0">
      <alignment horizontal="center"/>
    </xf>
    <xf numFmtId="38" fontId="4" fillId="0" borderId="0" applyFont="0" applyFill="0" applyBorder="0" applyAlignment="0" applyProtection="0">
      <alignment vertical="center"/>
    </xf>
    <xf numFmtId="0" fontId="5" fillId="0" borderId="0"/>
    <xf numFmtId="0" fontId="5" fillId="0" borderId="0"/>
    <xf numFmtId="0" fontId="5" fillId="0" borderId="0"/>
    <xf numFmtId="0" fontId="4"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38" fontId="5" fillId="0" borderId="0" applyFont="0" applyFill="0" applyBorder="0" applyAlignment="0" applyProtection="0">
      <alignment vertical="center"/>
    </xf>
    <xf numFmtId="0" fontId="1" fillId="0" borderId="0">
      <alignment vertical="center"/>
    </xf>
  </cellStyleXfs>
  <cellXfs count="307">
    <xf numFmtId="0" fontId="0" fillId="0" borderId="0" xfId="0">
      <alignment vertical="center"/>
    </xf>
    <xf numFmtId="176" fontId="10" fillId="0" borderId="0" xfId="0" applyNumberFormat="1" applyFont="1">
      <alignment vertical="center"/>
    </xf>
    <xf numFmtId="176" fontId="10" fillId="0" borderId="9" xfId="0" applyNumberFormat="1" applyFont="1" applyBorder="1">
      <alignment vertical="center"/>
    </xf>
    <xf numFmtId="176" fontId="10" fillId="0" borderId="31" xfId="0" applyNumberFormat="1" applyFont="1" applyBorder="1">
      <alignment vertical="center"/>
    </xf>
    <xf numFmtId="176" fontId="7" fillId="0" borderId="0" xfId="0" applyNumberFormat="1" applyFont="1">
      <alignment vertical="center"/>
    </xf>
    <xf numFmtId="176" fontId="10" fillId="0" borderId="1" xfId="0" applyNumberFormat="1" applyFont="1" applyBorder="1" applyAlignment="1">
      <alignment horizontal="right" vertical="center"/>
    </xf>
    <xf numFmtId="176" fontId="13" fillId="0" borderId="0" xfId="0" applyNumberFormat="1" applyFont="1">
      <alignment vertical="center"/>
    </xf>
    <xf numFmtId="176" fontId="10" fillId="0" borderId="9" xfId="0" applyNumberFormat="1" applyFont="1" applyBorder="1" applyAlignment="1">
      <alignment horizontal="right" vertical="center"/>
    </xf>
    <xf numFmtId="49" fontId="7" fillId="0" borderId="0" xfId="0" applyNumberFormat="1" applyFont="1" applyAlignment="1">
      <alignment horizontal="right" vertical="center"/>
    </xf>
    <xf numFmtId="176" fontId="10" fillId="0" borderId="0" xfId="0" applyNumberFormat="1" applyFont="1" applyAlignment="1">
      <alignment horizontal="right" vertical="center"/>
    </xf>
    <xf numFmtId="176" fontId="10" fillId="0" borderId="1" xfId="0" applyNumberFormat="1" applyFont="1" applyBorder="1">
      <alignment vertical="center"/>
    </xf>
    <xf numFmtId="176" fontId="15" fillId="0" borderId="0" xfId="0" applyNumberFormat="1" applyFont="1" applyAlignment="1">
      <alignment horizontal="center" vertical="center"/>
    </xf>
    <xf numFmtId="176" fontId="10" fillId="0" borderId="0" xfId="0" applyNumberFormat="1" applyFont="1" applyAlignment="1">
      <alignment horizontal="center" vertical="center"/>
    </xf>
    <xf numFmtId="176" fontId="10" fillId="0" borderId="11" xfId="0" applyNumberFormat="1" applyFont="1" applyBorder="1">
      <alignment vertical="center"/>
    </xf>
    <xf numFmtId="176" fontId="11" fillId="0" borderId="4" xfId="0" applyNumberFormat="1" applyFont="1" applyBorder="1" applyAlignment="1">
      <alignment horizontal="left" vertical="center" wrapText="1" justifyLastLine="1"/>
    </xf>
    <xf numFmtId="176" fontId="0" fillId="0" borderId="0" xfId="0" applyNumberFormat="1" applyAlignment="1">
      <alignment horizontal="center" vertical="center"/>
    </xf>
    <xf numFmtId="176" fontId="11" fillId="0" borderId="8" xfId="0" applyNumberFormat="1" applyFont="1" applyBorder="1">
      <alignment vertical="center"/>
    </xf>
    <xf numFmtId="176" fontId="11" fillId="0" borderId="7" xfId="0" applyNumberFormat="1" applyFont="1" applyBorder="1" applyAlignment="1">
      <alignment horizontal="center" vertical="center" textRotation="255"/>
    </xf>
    <xf numFmtId="176" fontId="0" fillId="0" borderId="23" xfId="0" applyNumberFormat="1" applyBorder="1" applyAlignment="1">
      <alignment horizontal="left" vertical="center" justifyLastLine="1"/>
    </xf>
    <xf numFmtId="176" fontId="0" fillId="0" borderId="23" xfId="0" applyNumberFormat="1" applyBorder="1" applyAlignment="1">
      <alignment horizontal="left" vertical="center"/>
    </xf>
    <xf numFmtId="176" fontId="0" fillId="0" borderId="28" xfId="0" applyNumberFormat="1" applyBorder="1" applyAlignment="1">
      <alignment horizontal="left" vertical="center" justifyLastLine="1"/>
    </xf>
    <xf numFmtId="176" fontId="11" fillId="0" borderId="2" xfId="0" applyNumberFormat="1" applyFont="1" applyBorder="1" applyAlignment="1">
      <alignment horizontal="center" vertical="center" textRotation="255"/>
    </xf>
    <xf numFmtId="176" fontId="11" fillId="0" borderId="17" xfId="0" applyNumberFormat="1" applyFont="1" applyBorder="1" applyAlignment="1">
      <alignment horizontal="center" vertical="center" textRotation="255"/>
    </xf>
    <xf numFmtId="176" fontId="0" fillId="0" borderId="25" xfId="0" applyNumberFormat="1" applyBorder="1" applyAlignment="1">
      <alignment horizontal="left" vertical="center" justifyLastLine="1"/>
    </xf>
    <xf numFmtId="176" fontId="0" fillId="0" borderId="27" xfId="0" applyNumberFormat="1" applyBorder="1" applyAlignment="1">
      <alignment horizontal="left" vertical="center" wrapText="1" justifyLastLine="1"/>
    </xf>
    <xf numFmtId="176" fontId="11" fillId="0" borderId="23" xfId="0" applyNumberFormat="1" applyFont="1" applyBorder="1" applyAlignment="1">
      <alignment horizontal="distributed" vertical="center" justifyLastLine="1"/>
    </xf>
    <xf numFmtId="176" fontId="0" fillId="0" borderId="23" xfId="0" applyNumberFormat="1" applyBorder="1" applyAlignment="1">
      <alignment horizontal="left" vertical="center" shrinkToFit="1"/>
    </xf>
    <xf numFmtId="176" fontId="14" fillId="0" borderId="0" xfId="0" applyNumberFormat="1" applyFont="1" applyAlignment="1">
      <alignment horizontal="center" vertical="center"/>
    </xf>
    <xf numFmtId="176" fontId="14" fillId="0" borderId="0" xfId="0" applyNumberFormat="1" applyFont="1" applyAlignment="1">
      <alignment horizontal="right" vertical="center"/>
    </xf>
    <xf numFmtId="176" fontId="10" fillId="0" borderId="31" xfId="0" applyNumberFormat="1" applyFont="1" applyBorder="1" applyAlignment="1">
      <alignment horizontal="center" vertical="center"/>
    </xf>
    <xf numFmtId="176" fontId="10" fillId="0" borderId="9" xfId="0" applyNumberFormat="1" applyFont="1" applyBorder="1" applyAlignment="1">
      <alignment horizontal="left" vertical="center"/>
    </xf>
    <xf numFmtId="176" fontId="10" fillId="0" borderId="0" xfId="0" applyNumberFormat="1" applyFont="1" applyAlignment="1">
      <alignment horizontal="left" vertical="center"/>
    </xf>
    <xf numFmtId="176" fontId="10" fillId="0" borderId="11" xfId="0" applyNumberFormat="1" applyFont="1" applyBorder="1" applyAlignment="1">
      <alignment horizontal="left" vertical="center"/>
    </xf>
    <xf numFmtId="176" fontId="10" fillId="0" borderId="11" xfId="0" applyNumberFormat="1" applyFont="1" applyBorder="1" applyAlignment="1">
      <alignment horizontal="right" vertical="center"/>
    </xf>
    <xf numFmtId="176" fontId="10" fillId="0" borderId="29" xfId="0" applyNumberFormat="1" applyFont="1" applyBorder="1" applyAlignment="1">
      <alignment horizontal="right" vertical="center"/>
    </xf>
    <xf numFmtId="176" fontId="10" fillId="0" borderId="32" xfId="0" applyNumberFormat="1" applyFont="1" applyBorder="1" applyAlignment="1">
      <alignment horizontal="center" vertical="center"/>
    </xf>
    <xf numFmtId="176" fontId="10" fillId="0" borderId="9" xfId="0" applyNumberFormat="1" applyFont="1" applyBorder="1" applyAlignment="1">
      <alignment vertical="center" shrinkToFit="1"/>
    </xf>
    <xf numFmtId="176" fontId="14" fillId="0" borderId="47" xfId="0" applyNumberFormat="1" applyFont="1" applyBorder="1" applyAlignment="1">
      <alignment horizontal="right" vertical="center"/>
    </xf>
    <xf numFmtId="176" fontId="9" fillId="0" borderId="47" xfId="0" applyNumberFormat="1" applyFont="1" applyBorder="1" applyAlignment="1">
      <alignment horizontal="right" vertical="center"/>
    </xf>
    <xf numFmtId="176" fontId="9" fillId="0" borderId="47" xfId="0" applyNumberFormat="1" applyFont="1" applyBorder="1" applyAlignment="1">
      <alignment vertical="center" justifyLastLine="1"/>
    </xf>
    <xf numFmtId="176" fontId="14" fillId="0" borderId="48" xfId="0" applyNumberFormat="1" applyFont="1" applyBorder="1" applyAlignment="1">
      <alignment horizontal="right" vertical="center"/>
    </xf>
    <xf numFmtId="176" fontId="0" fillId="0" borderId="49" xfId="0" applyNumberFormat="1" applyBorder="1" applyAlignment="1">
      <alignment horizontal="center" vertical="center"/>
    </xf>
    <xf numFmtId="176" fontId="12" fillId="0" borderId="49" xfId="0" applyNumberFormat="1" applyFont="1" applyBorder="1" applyAlignment="1">
      <alignment horizontal="center" vertical="center"/>
    </xf>
    <xf numFmtId="176" fontId="14" fillId="0" borderId="62" xfId="0" applyNumberFormat="1" applyFont="1" applyBorder="1" applyAlignment="1">
      <alignment horizontal="right" vertical="center"/>
    </xf>
    <xf numFmtId="180" fontId="10" fillId="0" borderId="0" xfId="0" applyNumberFormat="1" applyFont="1">
      <alignment vertical="center"/>
    </xf>
    <xf numFmtId="176" fontId="10" fillId="0" borderId="10" xfId="0" applyNumberFormat="1" applyFont="1" applyBorder="1">
      <alignment vertical="center"/>
    </xf>
    <xf numFmtId="176" fontId="10" fillId="0" borderId="24" xfId="0" applyNumberFormat="1" applyFont="1" applyBorder="1">
      <alignment vertical="center"/>
    </xf>
    <xf numFmtId="176" fontId="10" fillId="0" borderId="32" xfId="0" applyNumberFormat="1" applyFont="1" applyBorder="1">
      <alignment vertical="center"/>
    </xf>
    <xf numFmtId="176" fontId="10" fillId="0" borderId="11" xfId="0" applyNumberFormat="1" applyFont="1" applyBorder="1" applyAlignment="1">
      <alignment horizontal="center" vertical="center"/>
    </xf>
    <xf numFmtId="176" fontId="8" fillId="0" borderId="9" xfId="0" applyNumberFormat="1" applyFont="1" applyBorder="1">
      <alignment vertical="center"/>
    </xf>
    <xf numFmtId="176" fontId="0" fillId="0" borderId="0" xfId="0" applyNumberFormat="1" applyAlignment="1">
      <alignment horizontal="left" vertical="center"/>
    </xf>
    <xf numFmtId="176" fontId="0" fillId="0" borderId="11" xfId="0" applyNumberFormat="1" applyBorder="1" applyAlignment="1">
      <alignment horizontal="center" vertical="center"/>
    </xf>
    <xf numFmtId="176" fontId="10" fillId="0" borderId="29" xfId="0" applyNumberFormat="1" applyFont="1" applyBorder="1" applyAlignment="1">
      <alignment horizontal="center" vertical="center"/>
    </xf>
    <xf numFmtId="176" fontId="10" fillId="0" borderId="29" xfId="0" applyNumberFormat="1" applyFont="1" applyBorder="1">
      <alignment vertical="center"/>
    </xf>
    <xf numFmtId="49" fontId="9" fillId="0" borderId="0" xfId="0" applyNumberFormat="1" applyFont="1" applyAlignment="1">
      <alignment horizontal="right" vertical="center"/>
    </xf>
    <xf numFmtId="176" fontId="10" fillId="0" borderId="26" xfId="0" applyNumberFormat="1" applyFont="1" applyBorder="1" applyAlignment="1">
      <alignment horizontal="right" vertical="center"/>
    </xf>
    <xf numFmtId="176" fontId="9" fillId="4" borderId="36" xfId="0" applyNumberFormat="1" applyFont="1" applyFill="1" applyBorder="1" applyAlignment="1">
      <alignment horizontal="right" vertical="center"/>
    </xf>
    <xf numFmtId="176" fontId="9" fillId="4" borderId="44" xfId="0" applyNumberFormat="1" applyFont="1" applyFill="1" applyBorder="1" applyAlignment="1">
      <alignment horizontal="right" vertical="center"/>
    </xf>
    <xf numFmtId="176" fontId="9" fillId="4" borderId="44" xfId="0" applyNumberFormat="1" applyFont="1" applyFill="1" applyBorder="1" applyAlignment="1">
      <alignment horizontal="right" vertical="center" justifyLastLine="1"/>
    </xf>
    <xf numFmtId="176" fontId="9" fillId="2" borderId="36" xfId="0" applyNumberFormat="1" applyFont="1" applyFill="1" applyBorder="1" applyAlignment="1">
      <alignment horizontal="right" vertical="center"/>
    </xf>
    <xf numFmtId="176" fontId="9" fillId="2" borderId="44" xfId="0" applyNumberFormat="1" applyFont="1" applyFill="1" applyBorder="1" applyAlignment="1">
      <alignment horizontal="right" vertical="center"/>
    </xf>
    <xf numFmtId="176" fontId="10" fillId="4" borderId="9" xfId="0" applyNumberFormat="1" applyFont="1" applyFill="1" applyBorder="1" applyAlignment="1">
      <alignment horizontal="center" vertical="center"/>
    </xf>
    <xf numFmtId="176" fontId="10" fillId="4" borderId="9" xfId="0" applyNumberFormat="1" applyFont="1" applyFill="1" applyBorder="1">
      <alignment vertical="center"/>
    </xf>
    <xf numFmtId="176" fontId="10" fillId="4" borderId="1" xfId="0" applyNumberFormat="1" applyFont="1" applyFill="1" applyBorder="1">
      <alignment vertical="center"/>
    </xf>
    <xf numFmtId="176" fontId="10" fillId="2" borderId="10" xfId="0" applyNumberFormat="1" applyFont="1" applyFill="1" applyBorder="1">
      <alignment vertical="center"/>
    </xf>
    <xf numFmtId="176" fontId="10" fillId="2" borderId="24" xfId="0" applyNumberFormat="1" applyFont="1" applyFill="1" applyBorder="1">
      <alignment vertical="center"/>
    </xf>
    <xf numFmtId="176" fontId="10" fillId="4" borderId="9" xfId="0" applyNumberFormat="1" applyFont="1" applyFill="1" applyBorder="1" applyAlignment="1">
      <alignment horizontal="right" vertical="center"/>
    </xf>
    <xf numFmtId="176" fontId="10" fillId="4" borderId="1" xfId="0" applyNumberFormat="1" applyFont="1" applyFill="1" applyBorder="1" applyAlignment="1">
      <alignment horizontal="right" vertical="center"/>
    </xf>
    <xf numFmtId="176" fontId="10" fillId="2" borderId="10" xfId="0" applyNumberFormat="1" applyFont="1" applyFill="1" applyBorder="1" applyAlignment="1">
      <alignment horizontal="right" vertical="center"/>
    </xf>
    <xf numFmtId="176" fontId="10" fillId="2" borderId="24" xfId="0" applyNumberFormat="1" applyFont="1" applyFill="1" applyBorder="1" applyAlignment="1">
      <alignment horizontal="right" vertical="center"/>
    </xf>
    <xf numFmtId="176" fontId="10" fillId="3" borderId="31" xfId="0" applyNumberFormat="1" applyFont="1" applyFill="1" applyBorder="1" applyAlignment="1">
      <alignment horizontal="right" vertical="center"/>
    </xf>
    <xf numFmtId="176" fontId="10" fillId="3" borderId="32" xfId="0" applyNumberFormat="1" applyFont="1" applyFill="1" applyBorder="1" applyAlignment="1">
      <alignment horizontal="right" vertical="center"/>
    </xf>
    <xf numFmtId="176" fontId="10" fillId="5" borderId="31" xfId="0" applyNumberFormat="1" applyFont="1" applyFill="1" applyBorder="1" applyAlignment="1">
      <alignment horizontal="right" vertical="center"/>
    </xf>
    <xf numFmtId="176" fontId="10" fillId="5" borderId="32" xfId="0" applyNumberFormat="1" applyFont="1" applyFill="1" applyBorder="1" applyAlignment="1">
      <alignment horizontal="right" vertical="center"/>
    </xf>
    <xf numFmtId="176" fontId="0" fillId="5" borderId="25" xfId="0" applyNumberFormat="1" applyFill="1" applyBorder="1" applyAlignment="1">
      <alignment horizontal="distributed" vertical="center" justifyLastLine="1"/>
    </xf>
    <xf numFmtId="176" fontId="11" fillId="5" borderId="17" xfId="0" applyNumberFormat="1" applyFont="1" applyFill="1" applyBorder="1" applyAlignment="1">
      <alignment horizontal="center" vertical="center" textRotation="255"/>
    </xf>
    <xf numFmtId="176" fontId="9" fillId="6" borderId="47" xfId="0" applyNumberFormat="1" applyFont="1" applyFill="1" applyBorder="1" applyAlignment="1">
      <alignment horizontal="right" vertical="center"/>
    </xf>
    <xf numFmtId="176" fontId="9" fillId="6" borderId="47" xfId="0" applyNumberFormat="1" applyFont="1" applyFill="1" applyBorder="1">
      <alignment vertical="center"/>
    </xf>
    <xf numFmtId="176" fontId="9" fillId="6" borderId="49" xfId="0" applyNumberFormat="1" applyFont="1" applyFill="1" applyBorder="1">
      <alignment vertical="center"/>
    </xf>
    <xf numFmtId="176" fontId="9" fillId="6" borderId="61" xfId="0" applyNumberFormat="1" applyFont="1" applyFill="1" applyBorder="1" applyAlignment="1">
      <alignment horizontal="right" vertical="center"/>
    </xf>
    <xf numFmtId="176" fontId="10" fillId="7" borderId="31" xfId="0" applyNumberFormat="1" applyFont="1" applyFill="1" applyBorder="1">
      <alignment vertical="center"/>
    </xf>
    <xf numFmtId="176" fontId="10" fillId="7" borderId="32" xfId="0" applyNumberFormat="1" applyFont="1" applyFill="1" applyBorder="1">
      <alignment vertical="center"/>
    </xf>
    <xf numFmtId="176" fontId="10" fillId="8" borderId="10" xfId="0" applyNumberFormat="1" applyFont="1" applyFill="1" applyBorder="1" applyAlignment="1">
      <alignment horizontal="right" vertical="center"/>
    </xf>
    <xf numFmtId="176" fontId="10" fillId="8" borderId="24" xfId="0" applyNumberFormat="1" applyFont="1" applyFill="1" applyBorder="1" applyAlignment="1">
      <alignment horizontal="right" vertical="center"/>
    </xf>
    <xf numFmtId="176" fontId="9" fillId="8" borderId="47" xfId="0" applyNumberFormat="1" applyFont="1" applyFill="1" applyBorder="1" applyAlignment="1">
      <alignment horizontal="right" vertical="center"/>
    </xf>
    <xf numFmtId="49" fontId="24" fillId="0" borderId="0" xfId="0" applyNumberFormat="1" applyFont="1">
      <alignment vertical="center"/>
    </xf>
    <xf numFmtId="49" fontId="25" fillId="0" borderId="0" xfId="0" applyNumberFormat="1" applyFont="1">
      <alignment vertical="center"/>
    </xf>
    <xf numFmtId="0" fontId="25" fillId="0" borderId="0" xfId="0" applyFont="1">
      <alignment vertical="center"/>
    </xf>
    <xf numFmtId="0" fontId="25" fillId="0" borderId="0" xfId="0" applyFont="1" applyAlignment="1">
      <alignment horizontal="right" vertical="center"/>
    </xf>
    <xf numFmtId="0" fontId="25" fillId="0" borderId="9" xfId="0" applyFont="1" applyBorder="1" applyAlignment="1">
      <alignment horizontal="center" vertical="center" wrapText="1"/>
    </xf>
    <xf numFmtId="3" fontId="25" fillId="0" borderId="13" xfId="0" applyNumberFormat="1" applyFont="1" applyBorder="1" applyAlignment="1">
      <alignment vertical="center" wrapText="1"/>
    </xf>
    <xf numFmtId="0" fontId="25" fillId="0" borderId="13" xfId="0" applyFont="1" applyBorder="1" applyAlignment="1">
      <alignment vertical="center" wrapText="1"/>
    </xf>
    <xf numFmtId="3" fontId="25" fillId="0" borderId="51" xfId="0" applyNumberFormat="1" applyFont="1" applyBorder="1" applyAlignment="1">
      <alignment vertical="center" wrapText="1"/>
    </xf>
    <xf numFmtId="3" fontId="25" fillId="0" borderId="9" xfId="0" applyNumberFormat="1" applyFont="1" applyBorder="1" applyAlignment="1">
      <alignment vertical="center" wrapText="1"/>
    </xf>
    <xf numFmtId="49" fontId="25" fillId="0" borderId="0" xfId="0" applyNumberFormat="1" applyFont="1" applyAlignment="1">
      <alignment horizontal="center" vertical="center" wrapText="1"/>
    </xf>
    <xf numFmtId="0" fontId="25" fillId="0" borderId="0" xfId="0" applyFont="1" applyAlignment="1">
      <alignment horizontal="center" vertical="center" wrapText="1"/>
    </xf>
    <xf numFmtId="0" fontId="25" fillId="0" borderId="0" xfId="0" applyFont="1" applyAlignment="1">
      <alignment vertical="center" wrapText="1"/>
    </xf>
    <xf numFmtId="38" fontId="25" fillId="0" borderId="51" xfId="19" applyFont="1" applyBorder="1" applyAlignment="1">
      <alignment vertical="center" wrapText="1"/>
    </xf>
    <xf numFmtId="38" fontId="25" fillId="0" borderId="13" xfId="19" applyFont="1" applyBorder="1" applyAlignment="1">
      <alignment vertical="center" wrapText="1"/>
    </xf>
    <xf numFmtId="0" fontId="25" fillId="0" borderId="0" xfId="0" applyFont="1" applyAlignment="1">
      <alignment horizontal="left" vertical="center"/>
    </xf>
    <xf numFmtId="0" fontId="24" fillId="0" borderId="0" xfId="0" applyFont="1">
      <alignment vertical="center"/>
    </xf>
    <xf numFmtId="0" fontId="27" fillId="0" borderId="0" xfId="0" applyFont="1">
      <alignment vertical="center"/>
    </xf>
    <xf numFmtId="0" fontId="25" fillId="0" borderId="0" xfId="0" applyFont="1" applyAlignment="1">
      <alignment horizontal="center" vertical="center"/>
    </xf>
    <xf numFmtId="0" fontId="25" fillId="0" borderId="9" xfId="0" applyFont="1" applyBorder="1" applyAlignment="1">
      <alignment horizontal="center" vertical="center"/>
    </xf>
    <xf numFmtId="0" fontId="24" fillId="0" borderId="9" xfId="0" applyFont="1" applyBorder="1" applyAlignment="1">
      <alignment horizontal="center" vertical="center"/>
    </xf>
    <xf numFmtId="0" fontId="24" fillId="0" borderId="0" xfId="0" applyFont="1" applyAlignment="1">
      <alignment horizontal="center" vertical="center"/>
    </xf>
    <xf numFmtId="0" fontId="25" fillId="0" borderId="51" xfId="0" applyFont="1" applyBorder="1" applyAlignment="1">
      <alignment horizontal="left" vertical="center"/>
    </xf>
    <xf numFmtId="0" fontId="25" fillId="0" borderId="3" xfId="0" applyFont="1" applyBorder="1" applyAlignment="1">
      <alignment horizontal="left" vertical="center"/>
    </xf>
    <xf numFmtId="0" fontId="25" fillId="0" borderId="19" xfId="0" applyFont="1" applyBorder="1" applyAlignment="1">
      <alignment horizontal="left" vertical="center"/>
    </xf>
    <xf numFmtId="181" fontId="25" fillId="0" borderId="51" xfId="0" applyNumberFormat="1" applyFont="1" applyBorder="1" applyAlignment="1">
      <alignment horizontal="right" vertical="center"/>
    </xf>
    <xf numFmtId="49" fontId="25" fillId="0" borderId="51" xfId="0" applyNumberFormat="1" applyFont="1" applyBorder="1" applyAlignment="1">
      <alignment horizontal="left" vertical="center"/>
    </xf>
    <xf numFmtId="49" fontId="25" fillId="0" borderId="3" xfId="0" applyNumberFormat="1" applyFont="1" applyBorder="1" applyAlignment="1">
      <alignment horizontal="left" vertical="center"/>
    </xf>
    <xf numFmtId="49" fontId="25" fillId="0" borderId="0" xfId="0" applyNumberFormat="1" applyFont="1" applyAlignment="1">
      <alignment horizontal="left" vertical="center"/>
    </xf>
    <xf numFmtId="49" fontId="25" fillId="0" borderId="14" xfId="0" applyNumberFormat="1" applyFont="1" applyBorder="1" applyAlignment="1">
      <alignment horizontal="left" vertical="center" wrapText="1"/>
    </xf>
    <xf numFmtId="49" fontId="25" fillId="0" borderId="51" xfId="0" applyNumberFormat="1" applyFont="1" applyBorder="1" applyAlignment="1">
      <alignment horizontal="left" vertical="center" wrapText="1"/>
    </xf>
    <xf numFmtId="181" fontId="25" fillId="0" borderId="51" xfId="0" applyNumberFormat="1" applyFont="1" applyBorder="1" applyAlignment="1">
      <alignment horizontal="left" vertical="center"/>
    </xf>
    <xf numFmtId="181" fontId="27" fillId="0" borderId="51" xfId="0" applyNumberFormat="1" applyFont="1" applyBorder="1" applyAlignment="1">
      <alignment horizontal="right" vertical="center"/>
    </xf>
    <xf numFmtId="0" fontId="10" fillId="0" borderId="0" xfId="0" applyFont="1" applyAlignment="1"/>
    <xf numFmtId="49" fontId="10" fillId="0" borderId="0" xfId="0" applyNumberFormat="1" applyFont="1" applyAlignment="1"/>
    <xf numFmtId="0" fontId="10" fillId="0" borderId="0" xfId="0" applyFont="1" applyAlignment="1">
      <alignment horizontal="left"/>
    </xf>
    <xf numFmtId="181" fontId="25" fillId="0" borderId="9" xfId="0" applyNumberFormat="1" applyFont="1" applyBorder="1" applyAlignment="1">
      <alignment horizontal="right" vertical="center"/>
    </xf>
    <xf numFmtId="49" fontId="25" fillId="0" borderId="2" xfId="0" applyNumberFormat="1" applyFont="1" applyBorder="1" applyAlignment="1">
      <alignment horizontal="left" vertical="center"/>
    </xf>
    <xf numFmtId="49" fontId="25" fillId="0" borderId="18" xfId="0" applyNumberFormat="1" applyFont="1" applyBorder="1" applyAlignment="1">
      <alignment horizontal="left" vertical="center"/>
    </xf>
    <xf numFmtId="0" fontId="25" fillId="0" borderId="3" xfId="0" applyFont="1" applyBorder="1">
      <alignment vertical="center"/>
    </xf>
    <xf numFmtId="49" fontId="25" fillId="0" borderId="12" xfId="0" applyNumberFormat="1" applyFont="1" applyBorder="1" applyAlignment="1">
      <alignment horizontal="left" vertical="center"/>
    </xf>
    <xf numFmtId="49" fontId="25" fillId="0" borderId="4" xfId="0" applyNumberFormat="1" applyFont="1" applyBorder="1" applyAlignment="1">
      <alignment horizontal="left" vertical="center"/>
    </xf>
    <xf numFmtId="49" fontId="25" fillId="0" borderId="15" xfId="0" applyNumberFormat="1" applyFont="1" applyBorder="1" applyAlignment="1">
      <alignment horizontal="left" vertical="center"/>
    </xf>
    <xf numFmtId="49" fontId="25" fillId="0" borderId="16" xfId="0" applyNumberFormat="1" applyFont="1" applyBorder="1" applyAlignment="1">
      <alignment horizontal="left" vertical="center" wrapText="1"/>
    </xf>
    <xf numFmtId="49" fontId="25" fillId="0" borderId="12" xfId="0" applyNumberFormat="1" applyFont="1" applyBorder="1" applyAlignment="1">
      <alignment horizontal="left" vertical="center" wrapText="1"/>
    </xf>
    <xf numFmtId="181" fontId="25" fillId="0" borderId="12" xfId="0" applyNumberFormat="1" applyFont="1" applyBorder="1" applyAlignment="1">
      <alignment horizontal="left" vertical="center"/>
    </xf>
    <xf numFmtId="181" fontId="25" fillId="0" borderId="12" xfId="0" applyNumberFormat="1" applyFont="1" applyBorder="1" applyAlignment="1">
      <alignment horizontal="right" vertical="center"/>
    </xf>
    <xf numFmtId="181" fontId="25" fillId="6" borderId="9" xfId="0" applyNumberFormat="1" applyFont="1" applyFill="1" applyBorder="1" applyAlignment="1">
      <alignment horizontal="right" vertical="center"/>
    </xf>
    <xf numFmtId="0" fontId="25" fillId="0" borderId="2" xfId="0" applyFont="1" applyBorder="1" applyAlignment="1">
      <alignment horizontal="left" vertical="center"/>
    </xf>
    <xf numFmtId="0" fontId="25" fillId="0" borderId="18" xfId="0" applyFont="1" applyBorder="1" applyAlignment="1">
      <alignment horizontal="left" vertical="center"/>
    </xf>
    <xf numFmtId="0" fontId="25" fillId="0" borderId="14" xfId="0" applyFont="1" applyBorder="1">
      <alignment vertical="center"/>
    </xf>
    <xf numFmtId="0" fontId="25" fillId="0" borderId="51" xfId="0" applyFont="1" applyBorder="1">
      <alignment vertical="center"/>
    </xf>
    <xf numFmtId="181" fontId="27" fillId="0" borderId="51" xfId="0" applyNumberFormat="1" applyFont="1" applyBorder="1">
      <alignment vertical="center"/>
    </xf>
    <xf numFmtId="181" fontId="25" fillId="0" borderId="51" xfId="0" applyNumberFormat="1" applyFont="1" applyBorder="1">
      <alignment vertical="center"/>
    </xf>
    <xf numFmtId="49" fontId="25" fillId="0" borderId="12" xfId="0" applyNumberFormat="1" applyFont="1" applyBorder="1" applyAlignment="1">
      <alignment vertical="center" wrapText="1"/>
    </xf>
    <xf numFmtId="49" fontId="25" fillId="0" borderId="51" xfId="0" applyNumberFormat="1" applyFont="1" applyBorder="1" applyAlignment="1">
      <alignment vertical="center" wrapText="1"/>
    </xf>
    <xf numFmtId="181" fontId="25" fillId="4" borderId="9" xfId="0" applyNumberFormat="1" applyFont="1" applyFill="1" applyBorder="1" applyAlignment="1">
      <alignment horizontal="right" vertical="center"/>
    </xf>
    <xf numFmtId="0" fontId="10" fillId="0" borderId="0" xfId="0" quotePrefix="1" applyFont="1" applyAlignment="1">
      <alignment horizontal="left"/>
    </xf>
    <xf numFmtId="49" fontId="24" fillId="0" borderId="51" xfId="0" applyNumberFormat="1" applyFont="1" applyBorder="1" applyAlignment="1">
      <alignment horizontal="left" vertical="center"/>
    </xf>
    <xf numFmtId="0" fontId="25" fillId="0" borderId="4" xfId="0" applyFont="1" applyBorder="1">
      <alignment vertical="center"/>
    </xf>
    <xf numFmtId="0" fontId="10" fillId="0" borderId="15" xfId="0" quotePrefix="1" applyFont="1" applyBorder="1" applyAlignment="1">
      <alignment horizontal="left"/>
    </xf>
    <xf numFmtId="49" fontId="29" fillId="0" borderId="0" xfId="0" applyNumberFormat="1" applyFont="1" applyAlignment="1">
      <alignment horizontal="left" vertical="center" textRotation="180"/>
    </xf>
    <xf numFmtId="176" fontId="10" fillId="9" borderId="9" xfId="0" applyNumberFormat="1" applyFont="1" applyFill="1" applyBorder="1" applyAlignment="1">
      <alignment horizontal="right" vertical="center"/>
    </xf>
    <xf numFmtId="0" fontId="25" fillId="0" borderId="51" xfId="0" applyFont="1" applyBorder="1" applyAlignment="1">
      <alignment vertical="center" wrapText="1"/>
    </xf>
    <xf numFmtId="0" fontId="25" fillId="0" borderId="9" xfId="0" applyFont="1" applyBorder="1" applyAlignment="1">
      <alignment vertical="center" wrapText="1"/>
    </xf>
    <xf numFmtId="38" fontId="25" fillId="0" borderId="9" xfId="19" applyFont="1" applyBorder="1" applyAlignment="1">
      <alignment vertical="center" wrapText="1"/>
    </xf>
    <xf numFmtId="49" fontId="30" fillId="0" borderId="0" xfId="0" applyNumberFormat="1" applyFont="1" applyAlignment="1">
      <alignment horizontal="right" vertical="center"/>
    </xf>
    <xf numFmtId="49" fontId="25" fillId="0" borderId="3" xfId="0" applyNumberFormat="1" applyFont="1" applyBorder="1" applyAlignment="1">
      <alignment vertical="center" wrapText="1"/>
    </xf>
    <xf numFmtId="0" fontId="25" fillId="0" borderId="14" xfId="0" applyFont="1" applyBorder="1" applyAlignment="1">
      <alignment vertical="center" wrapText="1"/>
    </xf>
    <xf numFmtId="49" fontId="25" fillId="0" borderId="0" xfId="0" applyNumberFormat="1" applyFont="1" applyAlignment="1">
      <alignment horizontal="left" vertical="center" wrapText="1"/>
    </xf>
    <xf numFmtId="181" fontId="25" fillId="0" borderId="0" xfId="0" applyNumberFormat="1" applyFont="1" applyAlignment="1">
      <alignment horizontal="left" vertical="center"/>
    </xf>
    <xf numFmtId="181" fontId="25" fillId="0" borderId="0" xfId="0" applyNumberFormat="1" applyFont="1" applyAlignment="1">
      <alignment horizontal="right" vertical="center"/>
    </xf>
    <xf numFmtId="49" fontId="25" fillId="0" borderId="0" xfId="0" applyNumberFormat="1" applyFont="1" applyAlignment="1">
      <alignment vertical="center" wrapText="1"/>
    </xf>
    <xf numFmtId="0" fontId="25" fillId="9" borderId="0" xfId="0" applyFont="1" applyFill="1" applyAlignment="1">
      <alignment horizontal="center" vertical="center"/>
    </xf>
    <xf numFmtId="181" fontId="25" fillId="9" borderId="0" xfId="0" applyNumberFormat="1" applyFont="1" applyFill="1" applyAlignment="1">
      <alignment horizontal="right" vertical="center"/>
    </xf>
    <xf numFmtId="0" fontId="32" fillId="0" borderId="0" xfId="0" applyFont="1">
      <alignment vertical="center"/>
    </xf>
    <xf numFmtId="0" fontId="32" fillId="0" borderId="0" xfId="0" applyFont="1" applyAlignment="1">
      <alignment horizontal="left" vertical="center"/>
    </xf>
    <xf numFmtId="0" fontId="32" fillId="0" borderId="0" xfId="0" applyFont="1" applyAlignment="1">
      <alignment horizontal="right" vertical="center"/>
    </xf>
    <xf numFmtId="38" fontId="31" fillId="0" borderId="0" xfId="19" applyFont="1" applyAlignment="1">
      <alignment horizontal="right" vertical="center"/>
    </xf>
    <xf numFmtId="49" fontId="32" fillId="0" borderId="0" xfId="0" applyNumberFormat="1" applyFont="1" applyAlignment="1">
      <alignment horizontal="left" vertical="center"/>
    </xf>
    <xf numFmtId="0" fontId="33" fillId="0" borderId="0" xfId="0" applyFont="1">
      <alignment vertical="center"/>
    </xf>
    <xf numFmtId="38" fontId="32" fillId="0" borderId="0" xfId="19" applyFont="1" applyAlignment="1">
      <alignment horizontal="right" vertical="center"/>
    </xf>
    <xf numFmtId="0" fontId="31" fillId="0" borderId="0" xfId="0" applyFont="1" applyAlignment="1">
      <alignment horizontal="left" vertical="center"/>
    </xf>
    <xf numFmtId="38" fontId="25" fillId="0" borderId="14" xfId="19" applyFont="1" applyBorder="1" applyAlignment="1">
      <alignment horizontal="right" vertical="center"/>
    </xf>
    <xf numFmtId="176" fontId="9" fillId="5" borderId="48" xfId="0" applyNumberFormat="1" applyFont="1" applyFill="1" applyBorder="1" applyAlignment="1">
      <alignment horizontal="right" vertical="center"/>
    </xf>
    <xf numFmtId="38" fontId="25" fillId="0" borderId="51" xfId="19" applyFont="1" applyBorder="1" applyAlignment="1">
      <alignment vertical="center"/>
    </xf>
    <xf numFmtId="38" fontId="25" fillId="0" borderId="51" xfId="19" applyFont="1" applyBorder="1" applyAlignment="1">
      <alignment horizontal="right" vertical="center"/>
    </xf>
    <xf numFmtId="176" fontId="14" fillId="9" borderId="47" xfId="0" applyNumberFormat="1" applyFont="1" applyFill="1" applyBorder="1" applyAlignment="1">
      <alignment horizontal="right" vertical="center"/>
    </xf>
    <xf numFmtId="181" fontId="27" fillId="0" borderId="12" xfId="0" applyNumberFormat="1" applyFont="1" applyBorder="1" applyAlignment="1">
      <alignment horizontal="right" vertical="center"/>
    </xf>
    <xf numFmtId="49" fontId="25" fillId="0" borderId="51" xfId="0" applyNumberFormat="1" applyFont="1" applyBorder="1" applyAlignment="1">
      <alignment horizontal="left" vertical="center" shrinkToFit="1"/>
    </xf>
    <xf numFmtId="181" fontId="25" fillId="3" borderId="9" xfId="0" applyNumberFormat="1" applyFont="1" applyFill="1" applyBorder="1" applyAlignment="1">
      <alignment horizontal="right" vertical="center"/>
    </xf>
    <xf numFmtId="176" fontId="9" fillId="10" borderId="47" xfId="0" applyNumberFormat="1" applyFont="1" applyFill="1" applyBorder="1" applyAlignment="1">
      <alignment horizontal="right" vertical="center"/>
    </xf>
    <xf numFmtId="49" fontId="37" fillId="0" borderId="0" xfId="0" applyNumberFormat="1" applyFont="1">
      <alignment vertical="center"/>
    </xf>
    <xf numFmtId="0" fontId="25" fillId="0" borderId="51" xfId="0" applyFont="1" applyBorder="1" applyAlignment="1">
      <alignment horizontal="center" vertical="center"/>
    </xf>
    <xf numFmtId="0" fontId="25" fillId="0" borderId="3" xfId="0" applyFont="1" applyBorder="1" applyAlignment="1">
      <alignment horizontal="center" vertical="center"/>
    </xf>
    <xf numFmtId="0" fontId="25" fillId="0" borderId="14" xfId="0" applyFont="1" applyBorder="1" applyAlignment="1">
      <alignment horizontal="center" vertical="center"/>
    </xf>
    <xf numFmtId="0" fontId="24" fillId="0" borderId="51" xfId="0" applyFont="1" applyBorder="1" applyAlignment="1">
      <alignment horizontal="center" vertical="center"/>
    </xf>
    <xf numFmtId="38" fontId="38" fillId="0" borderId="51" xfId="19" applyFont="1" applyBorder="1" applyAlignment="1">
      <alignment horizontal="right" vertical="center"/>
    </xf>
    <xf numFmtId="181" fontId="10" fillId="0" borderId="51" xfId="0" applyNumberFormat="1" applyFont="1" applyBorder="1" applyAlignment="1">
      <alignment horizontal="right" vertical="center"/>
    </xf>
    <xf numFmtId="0" fontId="25" fillId="0" borderId="12" xfId="0" applyFont="1" applyBorder="1" applyAlignment="1">
      <alignment horizontal="center" vertical="center"/>
    </xf>
    <xf numFmtId="0" fontId="25" fillId="0" borderId="13" xfId="0" applyFont="1" applyBorder="1" applyAlignment="1">
      <alignment horizontal="center" vertical="center"/>
    </xf>
    <xf numFmtId="3" fontId="32" fillId="0" borderId="51" xfId="0" applyNumberFormat="1" applyFont="1" applyBorder="1" applyAlignment="1">
      <alignment vertical="center" wrapText="1"/>
    </xf>
    <xf numFmtId="0" fontId="25" fillId="0" borderId="7" xfId="0" applyFont="1" applyBorder="1" applyAlignment="1">
      <alignment horizontal="center" vertical="center"/>
    </xf>
    <xf numFmtId="0" fontId="25" fillId="0" borderId="6" xfId="0" applyFont="1" applyBorder="1" applyAlignment="1">
      <alignment horizontal="center" vertical="center"/>
    </xf>
    <xf numFmtId="0" fontId="25" fillId="0" borderId="5" xfId="0" applyFont="1" applyBorder="1" applyAlignment="1">
      <alignment horizontal="center" vertical="center"/>
    </xf>
    <xf numFmtId="0" fontId="28" fillId="0" borderId="0" xfId="0" applyFont="1" applyAlignment="1">
      <alignment horizontal="center" vertical="center"/>
    </xf>
    <xf numFmtId="0" fontId="26" fillId="0" borderId="0" xfId="0" applyFont="1" applyAlignment="1">
      <alignment horizontal="center" vertical="center"/>
    </xf>
    <xf numFmtId="0" fontId="25" fillId="0" borderId="0" xfId="0" applyFont="1" applyAlignment="1">
      <alignment horizontal="center" vertical="center"/>
    </xf>
    <xf numFmtId="0" fontId="25" fillId="0" borderId="9" xfId="0" applyFont="1" applyBorder="1" applyAlignment="1">
      <alignment horizontal="left" vertical="center"/>
    </xf>
    <xf numFmtId="0" fontId="25" fillId="0" borderId="9" xfId="0" applyFont="1" applyBorder="1">
      <alignment vertical="center"/>
    </xf>
    <xf numFmtId="0" fontId="25" fillId="6" borderId="9" xfId="0" applyFont="1" applyFill="1" applyBorder="1" applyAlignment="1">
      <alignment horizontal="center" vertical="center"/>
    </xf>
    <xf numFmtId="49" fontId="25" fillId="0" borderId="13" xfId="0" applyNumberFormat="1" applyFont="1" applyBorder="1" applyAlignment="1">
      <alignment vertical="center" wrapText="1"/>
    </xf>
    <xf numFmtId="49" fontId="25" fillId="0" borderId="51" xfId="0" applyNumberFormat="1" applyFont="1" applyBorder="1" applyAlignment="1">
      <alignment vertical="center" wrapText="1"/>
    </xf>
    <xf numFmtId="49" fontId="25" fillId="0" borderId="12" xfId="0" applyNumberFormat="1" applyFont="1" applyBorder="1" applyAlignment="1">
      <alignment vertical="center" wrapText="1"/>
    </xf>
    <xf numFmtId="0" fontId="25" fillId="0" borderId="9" xfId="0" applyFont="1" applyBorder="1" applyAlignment="1">
      <alignment horizontal="center" vertical="center"/>
    </xf>
    <xf numFmtId="0" fontId="25" fillId="4" borderId="9" xfId="0" applyFont="1" applyFill="1" applyBorder="1" applyAlignment="1">
      <alignment horizontal="center" vertical="center"/>
    </xf>
    <xf numFmtId="0" fontId="25" fillId="0" borderId="64" xfId="0" applyFont="1" applyBorder="1" applyAlignment="1">
      <alignment horizontal="center" vertical="center"/>
    </xf>
    <xf numFmtId="0" fontId="25" fillId="0" borderId="65" xfId="0" applyFont="1" applyBorder="1" applyAlignment="1">
      <alignment horizontal="center" vertical="center"/>
    </xf>
    <xf numFmtId="0" fontId="25" fillId="0" borderId="66" xfId="0" applyFont="1" applyBorder="1" applyAlignment="1">
      <alignment horizontal="center" vertical="center"/>
    </xf>
    <xf numFmtId="0" fontId="25" fillId="3" borderId="9" xfId="0" applyFont="1" applyFill="1" applyBorder="1" applyAlignment="1">
      <alignment horizontal="center" vertical="center"/>
    </xf>
    <xf numFmtId="176" fontId="9" fillId="2" borderId="36" xfId="0" applyNumberFormat="1" applyFont="1" applyFill="1" applyBorder="1" applyAlignment="1">
      <alignment horizontal="center" vertical="center"/>
    </xf>
    <xf numFmtId="176" fontId="9" fillId="2" borderId="37" xfId="0" applyNumberFormat="1" applyFont="1" applyFill="1" applyBorder="1" applyAlignment="1">
      <alignment horizontal="center" vertical="center"/>
    </xf>
    <xf numFmtId="176" fontId="9" fillId="4" borderId="36" xfId="0" applyNumberFormat="1" applyFont="1" applyFill="1" applyBorder="1" applyAlignment="1">
      <alignment horizontal="center" vertical="center"/>
    </xf>
    <xf numFmtId="176" fontId="9" fillId="4" borderId="34" xfId="0" applyNumberFormat="1" applyFont="1" applyFill="1" applyBorder="1" applyAlignment="1">
      <alignment horizontal="center" vertical="center"/>
    </xf>
    <xf numFmtId="176" fontId="9" fillId="6" borderId="7" xfId="0" applyNumberFormat="1" applyFont="1" applyFill="1" applyBorder="1" applyAlignment="1">
      <alignment horizontal="left" vertical="center" shrinkToFit="1"/>
    </xf>
    <xf numFmtId="176" fontId="9" fillId="6" borderId="23" xfId="0" applyNumberFormat="1" applyFont="1" applyFill="1" applyBorder="1" applyAlignment="1">
      <alignment horizontal="left" vertical="center" shrinkToFit="1"/>
    </xf>
    <xf numFmtId="176" fontId="11" fillId="0" borderId="60" xfId="0" applyNumberFormat="1" applyFont="1" applyBorder="1" applyAlignment="1">
      <alignment horizontal="center" vertical="center" textRotation="255"/>
    </xf>
    <xf numFmtId="176" fontId="11" fillId="0" borderId="22" xfId="0" applyNumberFormat="1" applyFont="1" applyBorder="1" applyAlignment="1">
      <alignment horizontal="center" vertical="center" textRotation="255"/>
    </xf>
    <xf numFmtId="176" fontId="9" fillId="6" borderId="35" xfId="0" applyNumberFormat="1" applyFont="1" applyFill="1" applyBorder="1" applyAlignment="1">
      <alignment horizontal="left" vertical="center" wrapText="1" justifyLastLine="1"/>
    </xf>
    <xf numFmtId="176" fontId="9" fillId="6" borderId="30" xfId="0" applyNumberFormat="1" applyFont="1" applyFill="1" applyBorder="1" applyAlignment="1">
      <alignment horizontal="left" vertical="center" wrapText="1" justifyLastLine="1"/>
    </xf>
    <xf numFmtId="176" fontId="9" fillId="6" borderId="7" xfId="0" applyNumberFormat="1" applyFont="1" applyFill="1" applyBorder="1" applyAlignment="1">
      <alignment horizontal="left" vertical="center" justifyLastLine="1"/>
    </xf>
    <xf numFmtId="176" fontId="9" fillId="6" borderId="23" xfId="0" applyNumberFormat="1" applyFont="1" applyFill="1" applyBorder="1" applyAlignment="1">
      <alignment horizontal="left" vertical="center" justifyLastLine="1"/>
    </xf>
    <xf numFmtId="176" fontId="11" fillId="8" borderId="7" xfId="0" applyNumberFormat="1" applyFont="1" applyFill="1" applyBorder="1" applyAlignment="1">
      <alignment horizontal="left" vertical="center" justifyLastLine="1"/>
    </xf>
    <xf numFmtId="176" fontId="11" fillId="8" borderId="23" xfId="0" applyNumberFormat="1" applyFont="1" applyFill="1" applyBorder="1" applyAlignment="1">
      <alignment horizontal="left" vertical="center" justifyLastLine="1"/>
    </xf>
    <xf numFmtId="176" fontId="9" fillId="6" borderId="7" xfId="0" applyNumberFormat="1" applyFont="1" applyFill="1" applyBorder="1" applyAlignment="1">
      <alignment horizontal="left" vertical="center"/>
    </xf>
    <xf numFmtId="176" fontId="9" fillId="6" borderId="23" xfId="0" applyNumberFormat="1" applyFont="1" applyFill="1" applyBorder="1" applyAlignment="1">
      <alignment horizontal="left" vertical="center"/>
    </xf>
    <xf numFmtId="176" fontId="11" fillId="0" borderId="52" xfId="0" applyNumberFormat="1" applyFont="1" applyBorder="1" applyAlignment="1">
      <alignment horizontal="center" vertical="center" textRotation="255"/>
    </xf>
    <xf numFmtId="176" fontId="9" fillId="6" borderId="40" xfId="0" applyNumberFormat="1" applyFont="1" applyFill="1" applyBorder="1" applyAlignment="1">
      <alignment horizontal="left" vertical="center"/>
    </xf>
    <xf numFmtId="176" fontId="9" fillId="6" borderId="42" xfId="0" applyNumberFormat="1" applyFont="1" applyFill="1" applyBorder="1" applyAlignment="1">
      <alignment horizontal="left" vertical="center"/>
    </xf>
    <xf numFmtId="176" fontId="7" fillId="4" borderId="36" xfId="0" applyNumberFormat="1" applyFont="1" applyFill="1" applyBorder="1" applyAlignment="1">
      <alignment horizontal="center" vertical="center" justifyLastLine="1"/>
    </xf>
    <xf numFmtId="176" fontId="7" fillId="4" borderId="34" xfId="0" applyNumberFormat="1" applyFont="1" applyFill="1" applyBorder="1" applyAlignment="1">
      <alignment horizontal="center" vertical="center" justifyLastLine="1"/>
    </xf>
    <xf numFmtId="176" fontId="0" fillId="0" borderId="54" xfId="0" applyNumberFormat="1" applyBorder="1" applyAlignment="1">
      <alignment horizontal="center" vertical="center"/>
    </xf>
    <xf numFmtId="176" fontId="0" fillId="0" borderId="55" xfId="0" applyNumberFormat="1" applyBorder="1" applyAlignment="1">
      <alignment horizontal="center" vertical="center"/>
    </xf>
    <xf numFmtId="176" fontId="0" fillId="0" borderId="56" xfId="0" applyNumberFormat="1" applyBorder="1" applyAlignment="1">
      <alignment horizontal="center" vertical="center"/>
    </xf>
    <xf numFmtId="176" fontId="0" fillId="0" borderId="57" xfId="0" applyNumberFormat="1" applyBorder="1" applyAlignment="1">
      <alignment horizontal="center" vertical="center"/>
    </xf>
    <xf numFmtId="176" fontId="0" fillId="0" borderId="58" xfId="0" applyNumberFormat="1" applyBorder="1" applyAlignment="1">
      <alignment horizontal="center" vertical="center"/>
    </xf>
    <xf numFmtId="176" fontId="0" fillId="0" borderId="59" xfId="0" applyNumberFormat="1" applyBorder="1" applyAlignment="1">
      <alignment horizontal="center" vertical="center"/>
    </xf>
    <xf numFmtId="176" fontId="11" fillId="0" borderId="38" xfId="0" applyNumberFormat="1" applyFont="1" applyBorder="1" applyAlignment="1">
      <alignment horizontal="center" vertical="center"/>
    </xf>
    <xf numFmtId="176" fontId="11" fillId="0" borderId="39" xfId="0" applyNumberFormat="1" applyFont="1" applyBorder="1" applyAlignment="1">
      <alignment horizontal="center" vertical="center"/>
    </xf>
    <xf numFmtId="176" fontId="11" fillId="0" borderId="42" xfId="0" applyNumberFormat="1" applyFont="1" applyBorder="1" applyAlignment="1">
      <alignment horizontal="center" vertical="center"/>
    </xf>
    <xf numFmtId="176" fontId="7" fillId="4" borderId="36" xfId="0" applyNumberFormat="1" applyFont="1" applyFill="1" applyBorder="1" applyAlignment="1">
      <alignment horizontal="center" vertical="center"/>
    </xf>
    <xf numFmtId="176" fontId="7" fillId="4" borderId="34" xfId="0" applyNumberFormat="1" applyFont="1" applyFill="1" applyBorder="1" applyAlignment="1">
      <alignment horizontal="center" vertical="center"/>
    </xf>
    <xf numFmtId="176" fontId="11" fillId="10" borderId="7" xfId="0" applyNumberFormat="1" applyFont="1" applyFill="1" applyBorder="1" applyAlignment="1">
      <alignment horizontal="left" vertical="center" wrapText="1"/>
    </xf>
    <xf numFmtId="176" fontId="11" fillId="10" borderId="23" xfId="0" applyNumberFormat="1" applyFont="1" applyFill="1" applyBorder="1" applyAlignment="1">
      <alignment horizontal="left" vertical="center" wrapText="1"/>
    </xf>
    <xf numFmtId="176" fontId="11" fillId="10" borderId="7" xfId="0" applyNumberFormat="1" applyFont="1" applyFill="1" applyBorder="1" applyAlignment="1">
      <alignment horizontal="left" vertical="center"/>
    </xf>
    <xf numFmtId="176" fontId="11" fillId="10" borderId="23" xfId="0" applyNumberFormat="1" applyFont="1" applyFill="1" applyBorder="1" applyAlignment="1">
      <alignment horizontal="left" vertical="center"/>
    </xf>
    <xf numFmtId="49" fontId="34" fillId="0" borderId="0" xfId="0" applyNumberFormat="1" applyFont="1" applyAlignment="1">
      <alignment horizontal="center" vertical="center"/>
    </xf>
    <xf numFmtId="0" fontId="35" fillId="0" borderId="0" xfId="0" applyFont="1" applyAlignment="1">
      <alignment horizontal="center" vertical="center"/>
    </xf>
    <xf numFmtId="0" fontId="32" fillId="0" borderId="0" xfId="0" applyFont="1" applyAlignment="1">
      <alignment horizontal="center" vertical="center"/>
    </xf>
    <xf numFmtId="0" fontId="33" fillId="0" borderId="0" xfId="0" applyFont="1" applyAlignment="1">
      <alignment horizontal="center" vertical="center"/>
    </xf>
    <xf numFmtId="176" fontId="10" fillId="0" borderId="50" xfId="0" applyNumberFormat="1" applyFont="1" applyBorder="1" applyAlignment="1">
      <alignment horizontal="center" vertical="center" textRotation="255"/>
    </xf>
    <xf numFmtId="176" fontId="10" fillId="0" borderId="43" xfId="0" applyNumberFormat="1" applyFont="1" applyBorder="1" applyAlignment="1">
      <alignment horizontal="center" vertical="center" textRotation="255"/>
    </xf>
    <xf numFmtId="176" fontId="10" fillId="0" borderId="46" xfId="0" applyNumberFormat="1" applyFont="1" applyBorder="1" applyAlignment="1">
      <alignment horizontal="center" vertical="center" textRotation="255"/>
    </xf>
    <xf numFmtId="176" fontId="10" fillId="0" borderId="50" xfId="0" applyNumberFormat="1" applyFont="1" applyBorder="1" applyAlignment="1">
      <alignment horizontal="center" vertical="center" textRotation="255" wrapText="1"/>
    </xf>
    <xf numFmtId="176" fontId="10" fillId="0" borderId="43" xfId="0" applyNumberFormat="1" applyFont="1" applyBorder="1" applyAlignment="1">
      <alignment horizontal="center" vertical="center" textRotation="255" wrapText="1"/>
    </xf>
    <xf numFmtId="176" fontId="10" fillId="0" borderId="46" xfId="0" applyNumberFormat="1" applyFont="1" applyBorder="1" applyAlignment="1">
      <alignment horizontal="center" vertical="center" textRotation="255" wrapText="1"/>
    </xf>
    <xf numFmtId="176" fontId="10" fillId="0" borderId="45" xfId="0" applyNumberFormat="1" applyFont="1" applyBorder="1" applyAlignment="1">
      <alignment horizontal="left" vertical="center"/>
    </xf>
    <xf numFmtId="176" fontId="10" fillId="0" borderId="31" xfId="0" applyNumberFormat="1" applyFont="1" applyBorder="1" applyAlignment="1">
      <alignment horizontal="left" vertical="center"/>
    </xf>
    <xf numFmtId="176" fontId="10" fillId="0" borderId="50" xfId="0" applyNumberFormat="1" applyFont="1" applyBorder="1" applyAlignment="1">
      <alignment horizontal="left" vertical="center"/>
    </xf>
    <xf numFmtId="176" fontId="10" fillId="0" borderId="11" xfId="0" applyNumberFormat="1" applyFont="1" applyBorder="1" applyAlignment="1">
      <alignment horizontal="left" vertical="center"/>
    </xf>
    <xf numFmtId="176" fontId="10" fillId="0" borderId="46" xfId="0" applyNumberFormat="1" applyFont="1" applyBorder="1" applyAlignment="1">
      <alignment horizontal="left" vertical="center"/>
    </xf>
    <xf numFmtId="176" fontId="10" fillId="0" borderId="10" xfId="0" applyNumberFormat="1" applyFont="1" applyBorder="1" applyAlignment="1">
      <alignment horizontal="left" vertical="center"/>
    </xf>
    <xf numFmtId="49" fontId="15" fillId="0" borderId="0" xfId="0" applyNumberFormat="1" applyFont="1" applyAlignment="1">
      <alignment horizontal="right" vertical="center"/>
    </xf>
    <xf numFmtId="176" fontId="10" fillId="0" borderId="9" xfId="0" applyNumberFormat="1" applyFont="1" applyBorder="1" applyAlignment="1">
      <alignment horizontal="center" vertical="center" textRotation="255"/>
    </xf>
    <xf numFmtId="176" fontId="10" fillId="2" borderId="10" xfId="0" applyNumberFormat="1" applyFont="1" applyFill="1" applyBorder="1" applyAlignment="1">
      <alignment horizontal="center" vertical="center"/>
    </xf>
    <xf numFmtId="176" fontId="10" fillId="0" borderId="0" xfId="0" applyNumberFormat="1" applyFont="1" applyAlignment="1">
      <alignment horizontal="center" vertical="center"/>
    </xf>
    <xf numFmtId="176" fontId="10" fillId="0" borderId="63" xfId="0" applyNumberFormat="1" applyFont="1" applyBorder="1" applyAlignment="1">
      <alignment horizontal="center" vertical="center" textRotation="255"/>
    </xf>
    <xf numFmtId="176" fontId="10" fillId="0" borderId="60" xfId="0" applyNumberFormat="1" applyFont="1" applyBorder="1" applyAlignment="1">
      <alignment horizontal="center" vertical="center" textRotation="255"/>
    </xf>
    <xf numFmtId="176" fontId="10" fillId="0" borderId="53" xfId="0" applyNumberFormat="1" applyFont="1" applyBorder="1" applyAlignment="1">
      <alignment horizontal="center" vertical="center" textRotation="255"/>
    </xf>
    <xf numFmtId="176" fontId="10" fillId="0" borderId="41" xfId="0" applyNumberFormat="1" applyFont="1" applyBorder="1" applyAlignment="1">
      <alignment horizontal="center" vertical="center" textRotation="255"/>
    </xf>
    <xf numFmtId="176" fontId="10" fillId="0" borderId="51" xfId="0" applyNumberFormat="1" applyFont="1" applyBorder="1" applyAlignment="1">
      <alignment horizontal="center" vertical="center" textRotation="255"/>
    </xf>
    <xf numFmtId="176" fontId="10" fillId="0" borderId="12" xfId="0" applyNumberFormat="1" applyFont="1" applyBorder="1" applyAlignment="1">
      <alignment horizontal="center" vertical="center" textRotation="255"/>
    </xf>
    <xf numFmtId="49" fontId="9" fillId="0" borderId="0" xfId="0" applyNumberFormat="1" applyFont="1" applyAlignment="1">
      <alignment horizontal="right" vertical="center"/>
    </xf>
    <xf numFmtId="176" fontId="10" fillId="7" borderId="36" xfId="0" applyNumberFormat="1" applyFont="1" applyFill="1" applyBorder="1" applyAlignment="1">
      <alignment horizontal="left" vertical="center" shrinkToFit="1"/>
    </xf>
    <xf numFmtId="176" fontId="10" fillId="7" borderId="37" xfId="0" applyNumberFormat="1" applyFont="1" applyFill="1" applyBorder="1" applyAlignment="1">
      <alignment horizontal="left" vertical="center" shrinkToFit="1"/>
    </xf>
    <xf numFmtId="176" fontId="10" fillId="7" borderId="33" xfId="0" applyNumberFormat="1" applyFont="1" applyFill="1" applyBorder="1" applyAlignment="1">
      <alignment horizontal="left" vertical="center" shrinkToFit="1"/>
    </xf>
    <xf numFmtId="176" fontId="10" fillId="0" borderId="21" xfId="0" applyNumberFormat="1" applyFont="1" applyBorder="1" applyAlignment="1">
      <alignment horizontal="left" vertical="center"/>
    </xf>
    <xf numFmtId="176" fontId="10" fillId="0" borderId="11" xfId="0" applyNumberFormat="1" applyFont="1" applyBorder="1" applyAlignment="1">
      <alignment horizontal="center" vertical="center" textRotation="255"/>
    </xf>
    <xf numFmtId="176" fontId="10" fillId="2" borderId="17" xfId="0" applyNumberFormat="1" applyFont="1" applyFill="1" applyBorder="1" applyAlignment="1">
      <alignment horizontal="center" vertical="center" shrinkToFit="1"/>
    </xf>
    <xf numFmtId="176" fontId="10" fillId="2" borderId="20" xfId="0" applyNumberFormat="1" applyFont="1" applyFill="1" applyBorder="1" applyAlignment="1">
      <alignment horizontal="center" vertical="center" shrinkToFit="1"/>
    </xf>
    <xf numFmtId="176" fontId="10" fillId="5" borderId="36" xfId="0" applyNumberFormat="1" applyFont="1" applyFill="1" applyBorder="1" applyAlignment="1">
      <alignment horizontal="left" vertical="center"/>
    </xf>
    <xf numFmtId="176" fontId="10" fillId="5" borderId="37" xfId="0" applyNumberFormat="1" applyFont="1" applyFill="1" applyBorder="1" applyAlignment="1">
      <alignment horizontal="left" vertical="center"/>
    </xf>
    <xf numFmtId="176" fontId="10" fillId="5" borderId="33" xfId="0" applyNumberFormat="1" applyFont="1" applyFill="1" applyBorder="1" applyAlignment="1">
      <alignment horizontal="left" vertical="center"/>
    </xf>
    <xf numFmtId="176" fontId="10" fillId="8" borderId="17" xfId="0" applyNumberFormat="1" applyFont="1" applyFill="1" applyBorder="1" applyAlignment="1">
      <alignment horizontal="left" vertical="center" shrinkToFit="1"/>
    </xf>
    <xf numFmtId="176" fontId="10" fillId="8" borderId="20" xfId="0" applyNumberFormat="1" applyFont="1" applyFill="1" applyBorder="1" applyAlignment="1">
      <alignment horizontal="left" vertical="center" shrinkToFit="1"/>
    </xf>
    <xf numFmtId="176" fontId="10" fillId="0" borderId="9" xfId="0" applyNumberFormat="1" applyFont="1" applyBorder="1" applyAlignment="1">
      <alignment horizontal="left" vertical="center"/>
    </xf>
    <xf numFmtId="176" fontId="7" fillId="0" borderId="0" xfId="0" applyNumberFormat="1" applyFont="1" applyAlignment="1">
      <alignment horizontal="center" vertical="center"/>
    </xf>
    <xf numFmtId="176" fontId="10" fillId="0" borderId="45" xfId="0" applyNumberFormat="1" applyFont="1" applyBorder="1" applyAlignment="1">
      <alignment horizontal="center" vertical="center"/>
    </xf>
    <xf numFmtId="176" fontId="10" fillId="0" borderId="31" xfId="0" applyNumberFormat="1" applyFont="1" applyBorder="1" applyAlignment="1">
      <alignment horizontal="center" vertical="center"/>
    </xf>
    <xf numFmtId="176" fontId="10" fillId="3" borderId="45" xfId="0" applyNumberFormat="1" applyFont="1" applyFill="1" applyBorder="1" applyAlignment="1">
      <alignment horizontal="center" vertical="center"/>
    </xf>
    <xf numFmtId="176" fontId="10" fillId="3" borderId="31" xfId="0" applyNumberFormat="1" applyFont="1" applyFill="1" applyBorder="1" applyAlignment="1">
      <alignment horizontal="center" vertical="center"/>
    </xf>
    <xf numFmtId="176" fontId="10" fillId="0" borderId="43" xfId="0" applyNumberFormat="1" applyFont="1" applyBorder="1" applyAlignment="1">
      <alignment horizontal="center" vertical="center" textRotation="255" shrinkToFit="1"/>
    </xf>
    <xf numFmtId="176" fontId="10" fillId="0" borderId="46" xfId="0" applyNumberFormat="1" applyFont="1" applyBorder="1" applyAlignment="1">
      <alignment horizontal="center" vertical="center" textRotation="255" shrinkToFit="1"/>
    </xf>
    <xf numFmtId="49" fontId="25" fillId="0" borderId="4" xfId="0" applyNumberFormat="1" applyFont="1" applyBorder="1" applyAlignment="1">
      <alignment vertical="center" wrapText="1"/>
    </xf>
    <xf numFmtId="49" fontId="25" fillId="0" borderId="15" xfId="0" applyNumberFormat="1" applyFont="1" applyBorder="1" applyAlignment="1">
      <alignment vertical="center" wrapText="1"/>
    </xf>
    <xf numFmtId="49" fontId="25" fillId="0" borderId="16" xfId="0" applyNumberFormat="1" applyFont="1" applyBorder="1" applyAlignment="1">
      <alignment vertical="center" wrapText="1"/>
    </xf>
    <xf numFmtId="49" fontId="25" fillId="0" borderId="7" xfId="0" applyNumberFormat="1" applyFont="1" applyBorder="1" applyAlignment="1">
      <alignment horizontal="center" vertical="center" wrapText="1"/>
    </xf>
    <xf numFmtId="49" fontId="25" fillId="0" borderId="6" xfId="0" applyNumberFormat="1" applyFont="1" applyBorder="1" applyAlignment="1">
      <alignment horizontal="center" vertical="center" wrapText="1"/>
    </xf>
    <xf numFmtId="49" fontId="25" fillId="0" borderId="5" xfId="0" applyNumberFormat="1" applyFont="1" applyBorder="1" applyAlignment="1">
      <alignment horizontal="center" vertical="center" wrapText="1"/>
    </xf>
    <xf numFmtId="49" fontId="25" fillId="0" borderId="0" xfId="0" applyNumberFormat="1" applyFont="1" applyAlignment="1">
      <alignment horizontal="left" vertical="center"/>
    </xf>
    <xf numFmtId="49" fontId="25" fillId="0" borderId="15" xfId="0" applyNumberFormat="1" applyFont="1" applyBorder="1" applyAlignment="1">
      <alignment horizontal="right" vertical="center"/>
    </xf>
    <xf numFmtId="49" fontId="25" fillId="0" borderId="2" xfId="0" applyNumberFormat="1" applyFont="1" applyBorder="1" applyAlignment="1">
      <alignment vertical="center" wrapText="1"/>
    </xf>
    <xf numFmtId="49" fontId="25" fillId="0" borderId="18" xfId="0" applyNumberFormat="1" applyFont="1" applyBorder="1" applyAlignment="1">
      <alignment vertical="center" wrapText="1"/>
    </xf>
    <xf numFmtId="49" fontId="25" fillId="0" borderId="19" xfId="0" applyNumberFormat="1" applyFont="1" applyBorder="1" applyAlignment="1">
      <alignment vertical="center" wrapText="1"/>
    </xf>
    <xf numFmtId="49" fontId="25" fillId="0" borderId="0" xfId="0" applyNumberFormat="1" applyFont="1">
      <alignment vertical="center"/>
    </xf>
    <xf numFmtId="49" fontId="30" fillId="0" borderId="0" xfId="0" applyNumberFormat="1" applyFont="1" applyAlignment="1">
      <alignment horizontal="right" vertical="center"/>
    </xf>
    <xf numFmtId="49" fontId="26" fillId="0" borderId="0" xfId="0" applyNumberFormat="1" applyFont="1" applyAlignment="1">
      <alignment horizontal="center" vertical="center"/>
    </xf>
    <xf numFmtId="49" fontId="27" fillId="0" borderId="0" xfId="0" applyNumberFormat="1" applyFont="1">
      <alignment vertical="center"/>
    </xf>
    <xf numFmtId="49" fontId="25" fillId="0" borderId="3" xfId="0" applyNumberFormat="1" applyFont="1" applyBorder="1" applyAlignment="1">
      <alignment vertical="center" wrapText="1"/>
    </xf>
    <xf numFmtId="49" fontId="25" fillId="0" borderId="0" xfId="0" applyNumberFormat="1" applyFont="1" applyAlignment="1">
      <alignment vertical="center" wrapText="1"/>
    </xf>
    <xf numFmtId="49" fontId="25" fillId="0" borderId="14" xfId="0" applyNumberFormat="1" applyFont="1" applyBorder="1" applyAlignment="1">
      <alignment vertical="center" wrapText="1"/>
    </xf>
    <xf numFmtId="49" fontId="25" fillId="0" borderId="0" xfId="0" applyNumberFormat="1" applyFont="1" applyAlignment="1">
      <alignment horizontal="left" vertical="center" wrapText="1"/>
    </xf>
    <xf numFmtId="49" fontId="25" fillId="0" borderId="0" xfId="0" applyNumberFormat="1" applyFont="1" applyAlignment="1">
      <alignment vertical="center" shrinkToFit="1"/>
    </xf>
  </cellXfs>
  <cellStyles count="21">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桁区切り" xfId="19" builtinId="6"/>
    <cellStyle name="桁区切り 2" xfId="10" xr:uid="{00000000-0005-0000-0000-00000A000000}"/>
    <cellStyle name="桁区切り 3" xfId="16" xr:uid="{00000000-0005-0000-0000-00000B000000}"/>
    <cellStyle name="桁区切り 4" xfId="18" xr:uid="{00000000-0005-0000-0000-00000C000000}"/>
    <cellStyle name="標準" xfId="0" builtinId="0"/>
    <cellStyle name="標準 2" xfId="11" xr:uid="{00000000-0005-0000-0000-00000E000000}"/>
    <cellStyle name="標準 3" xfId="12" xr:uid="{00000000-0005-0000-0000-00000F000000}"/>
    <cellStyle name="標準 4" xfId="13" xr:uid="{00000000-0005-0000-0000-000010000000}"/>
    <cellStyle name="標準 5" xfId="14" xr:uid="{00000000-0005-0000-0000-000011000000}"/>
    <cellStyle name="標準 6" xfId="15" xr:uid="{00000000-0005-0000-0000-000012000000}"/>
    <cellStyle name="標準 7" xfId="17" xr:uid="{00000000-0005-0000-0000-000013000000}"/>
    <cellStyle name="標準 8" xfId="20" xr:uid="{00000000-0005-0000-0000-000014000000}"/>
  </cellStyles>
  <dxfs count="0"/>
  <tableStyles count="0" defaultTableStyle="TableStyleMedium2" defaultPivotStyle="PivotStyleLight16"/>
  <colors>
    <mruColors>
      <color rgb="FFFFFFCC"/>
      <color rgb="FFCCFFFF"/>
      <color rgb="FFCCFFCC"/>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200819</xdr:colOff>
      <xdr:row>47</xdr:row>
      <xdr:rowOff>105914</xdr:rowOff>
    </xdr:to>
    <xdr:pic>
      <xdr:nvPicPr>
        <xdr:cNvPr id="2" name="図 1">
          <a:extLst>
            <a:ext uri="{FF2B5EF4-FFF2-40B4-BE49-F238E27FC236}">
              <a16:creationId xmlns:a16="http://schemas.microsoft.com/office/drawing/2014/main" id="{7A46FB40-D1DA-DA8C-BC40-0A591EDF1C1F}"/>
            </a:ext>
          </a:extLst>
        </xdr:cNvPr>
        <xdr:cNvPicPr>
          <a:picLocks noChangeAspect="1"/>
        </xdr:cNvPicPr>
      </xdr:nvPicPr>
      <xdr:blipFill>
        <a:blip xmlns:r="http://schemas.openxmlformats.org/officeDocument/2006/relationships" r:embed="rId1"/>
        <a:stretch>
          <a:fillRect/>
        </a:stretch>
      </xdr:blipFill>
      <xdr:spPr>
        <a:xfrm>
          <a:off x="0" y="0"/>
          <a:ext cx="5687219" cy="816406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12"/>
  <sheetViews>
    <sheetView tabSelected="1" zoomScale="130" zoomScaleNormal="130" workbookViewId="0">
      <selection activeCell="B28" sqref="B28"/>
    </sheetView>
  </sheetViews>
  <sheetFormatPr defaultRowHeight="12" x14ac:dyDescent="0.15"/>
  <cols>
    <col min="1" max="1" width="26.625" style="99" customWidth="1"/>
    <col min="2" max="2" width="17.75" style="99" customWidth="1"/>
    <col min="3" max="3" width="25.125" style="99" customWidth="1"/>
    <col min="4" max="4" width="10.125" style="99" customWidth="1"/>
    <col min="5" max="5" width="7.625" style="99" customWidth="1"/>
    <col min="6" max="6" width="14.625" style="99" customWidth="1"/>
    <col min="7" max="9" width="14.625" style="88" customWidth="1"/>
    <col min="10" max="16384" width="9" style="100"/>
  </cols>
  <sheetData>
    <row r="1" spans="1:9" ht="15" customHeight="1" x14ac:dyDescent="0.15"/>
    <row r="2" spans="1:9" ht="23.1" customHeight="1" x14ac:dyDescent="0.15">
      <c r="A2" s="189" t="s">
        <v>174</v>
      </c>
      <c r="B2" s="189"/>
      <c r="C2" s="189"/>
      <c r="D2" s="190"/>
      <c r="E2" s="190"/>
      <c r="F2" s="190"/>
      <c r="G2" s="190"/>
      <c r="H2" s="190"/>
      <c r="I2" s="190"/>
    </row>
    <row r="3" spans="1:9" ht="15" customHeight="1" x14ac:dyDescent="0.15">
      <c r="A3" s="191" t="s">
        <v>382</v>
      </c>
      <c r="B3" s="191"/>
      <c r="C3" s="191"/>
      <c r="D3" s="191"/>
      <c r="E3" s="191"/>
      <c r="F3" s="191"/>
      <c r="G3" s="191"/>
      <c r="H3" s="191"/>
      <c r="I3" s="191"/>
    </row>
    <row r="4" spans="1:9" ht="15" customHeight="1" x14ac:dyDescent="0.15">
      <c r="A4" s="101" t="s">
        <v>175</v>
      </c>
      <c r="B4" s="102"/>
      <c r="C4" s="102"/>
      <c r="D4" s="102"/>
      <c r="E4" s="102"/>
      <c r="F4" s="102"/>
      <c r="G4" s="102"/>
      <c r="H4" s="102"/>
      <c r="I4" s="102"/>
    </row>
    <row r="5" spans="1:9" ht="15" customHeight="1" x14ac:dyDescent="0.15">
      <c r="I5" s="88" t="s">
        <v>139</v>
      </c>
    </row>
    <row r="6" spans="1:9" s="105" customFormat="1" ht="23.1" customHeight="1" x14ac:dyDescent="0.15">
      <c r="A6" s="103" t="s">
        <v>176</v>
      </c>
      <c r="B6" s="186" t="s">
        <v>177</v>
      </c>
      <c r="C6" s="187"/>
      <c r="D6" s="188"/>
      <c r="E6" s="104" t="s">
        <v>178</v>
      </c>
      <c r="F6" s="103" t="s">
        <v>179</v>
      </c>
      <c r="G6" s="103" t="s">
        <v>147</v>
      </c>
      <c r="H6" s="104" t="s">
        <v>148</v>
      </c>
      <c r="I6" s="104" t="s">
        <v>180</v>
      </c>
    </row>
    <row r="7" spans="1:9" ht="15" customHeight="1" x14ac:dyDescent="0.15">
      <c r="A7" s="192" t="s">
        <v>181</v>
      </c>
      <c r="B7" s="192"/>
      <c r="C7" s="192"/>
      <c r="D7" s="193"/>
      <c r="E7" s="193"/>
      <c r="F7" s="193"/>
      <c r="G7" s="193"/>
      <c r="H7" s="193"/>
      <c r="I7" s="193"/>
    </row>
    <row r="8" spans="1:9" ht="15" customHeight="1" x14ac:dyDescent="0.15">
      <c r="A8" s="192" t="s">
        <v>182</v>
      </c>
      <c r="B8" s="192"/>
      <c r="C8" s="192"/>
      <c r="D8" s="193"/>
      <c r="E8" s="193"/>
      <c r="F8" s="193"/>
      <c r="G8" s="193"/>
      <c r="H8" s="193"/>
      <c r="I8" s="193"/>
    </row>
    <row r="9" spans="1:9" ht="15" customHeight="1" x14ac:dyDescent="0.15">
      <c r="A9" s="106" t="s">
        <v>183</v>
      </c>
      <c r="B9" s="107"/>
      <c r="D9" s="108"/>
      <c r="E9" s="106"/>
      <c r="F9" s="106"/>
      <c r="G9" s="109"/>
      <c r="H9" s="109"/>
      <c r="I9" s="109"/>
    </row>
    <row r="10" spans="1:9" ht="15" customHeight="1" x14ac:dyDescent="0.15">
      <c r="A10" s="110" t="s">
        <v>184</v>
      </c>
      <c r="B10" s="111"/>
      <c r="C10" s="112"/>
      <c r="D10" s="113" t="s">
        <v>132</v>
      </c>
      <c r="E10" s="110"/>
      <c r="F10" s="114"/>
      <c r="G10" s="115"/>
      <c r="H10" s="115"/>
      <c r="I10" s="116">
        <f>SUM(I11:I21)</f>
        <v>154346930</v>
      </c>
    </row>
    <row r="11" spans="1:9" ht="15" customHeight="1" x14ac:dyDescent="0.15">
      <c r="A11" s="110"/>
      <c r="B11" s="87" t="s">
        <v>185</v>
      </c>
      <c r="C11" s="117" t="s">
        <v>186</v>
      </c>
      <c r="D11" s="118" t="s">
        <v>262</v>
      </c>
      <c r="E11" s="110" t="s">
        <v>187</v>
      </c>
      <c r="F11" s="114" t="s">
        <v>188</v>
      </c>
      <c r="G11" s="115" t="s">
        <v>187</v>
      </c>
      <c r="H11" s="115" t="s">
        <v>187</v>
      </c>
      <c r="I11" s="109">
        <v>180593</v>
      </c>
    </row>
    <row r="12" spans="1:9" ht="15" customHeight="1" x14ac:dyDescent="0.15">
      <c r="A12" s="110"/>
      <c r="B12" s="87" t="s">
        <v>189</v>
      </c>
      <c r="C12" s="117" t="s">
        <v>186</v>
      </c>
      <c r="D12" s="118" t="s">
        <v>263</v>
      </c>
      <c r="E12" s="110" t="s">
        <v>187</v>
      </c>
      <c r="F12" s="114" t="s">
        <v>188</v>
      </c>
      <c r="G12" s="115" t="s">
        <v>187</v>
      </c>
      <c r="H12" s="115" t="s">
        <v>187</v>
      </c>
      <c r="I12" s="109">
        <v>55303642</v>
      </c>
    </row>
    <row r="13" spans="1:9" ht="15" customHeight="1" x14ac:dyDescent="0.15">
      <c r="A13" s="110"/>
      <c r="B13" s="87" t="s">
        <v>189</v>
      </c>
      <c r="C13" s="117" t="s">
        <v>186</v>
      </c>
      <c r="D13" s="118" t="s">
        <v>339</v>
      </c>
      <c r="E13" s="110" t="s">
        <v>187</v>
      </c>
      <c r="F13" s="114" t="s">
        <v>188</v>
      </c>
      <c r="G13" s="115" t="s">
        <v>187</v>
      </c>
      <c r="H13" s="115" t="s">
        <v>187</v>
      </c>
      <c r="I13" s="109">
        <v>0</v>
      </c>
    </row>
    <row r="14" spans="1:9" ht="15" customHeight="1" x14ac:dyDescent="0.15">
      <c r="A14" s="110"/>
      <c r="B14" s="87" t="s">
        <v>190</v>
      </c>
      <c r="C14" s="117" t="s">
        <v>186</v>
      </c>
      <c r="D14" s="118" t="s">
        <v>338</v>
      </c>
      <c r="E14" s="110" t="s">
        <v>187</v>
      </c>
      <c r="F14" s="114" t="s">
        <v>188</v>
      </c>
      <c r="G14" s="115" t="s">
        <v>187</v>
      </c>
      <c r="H14" s="115" t="s">
        <v>187</v>
      </c>
      <c r="I14" s="109">
        <v>8490936</v>
      </c>
    </row>
    <row r="15" spans="1:9" ht="15" customHeight="1" x14ac:dyDescent="0.15">
      <c r="A15" s="110"/>
      <c r="B15" s="87" t="s">
        <v>327</v>
      </c>
      <c r="C15" s="117" t="s">
        <v>186</v>
      </c>
      <c r="D15" s="118" t="s">
        <v>337</v>
      </c>
      <c r="E15" s="110" t="s">
        <v>187</v>
      </c>
      <c r="F15" s="114" t="s">
        <v>188</v>
      </c>
      <c r="G15" s="115" t="s">
        <v>187</v>
      </c>
      <c r="H15" s="115" t="s">
        <v>187</v>
      </c>
      <c r="I15" s="109">
        <v>34828050</v>
      </c>
    </row>
    <row r="16" spans="1:9" ht="15" customHeight="1" x14ac:dyDescent="0.15">
      <c r="A16" s="110"/>
      <c r="B16" s="87" t="s">
        <v>328</v>
      </c>
      <c r="C16" s="117" t="s">
        <v>186</v>
      </c>
      <c r="D16" s="118" t="s">
        <v>336</v>
      </c>
      <c r="E16" s="110" t="s">
        <v>187</v>
      </c>
      <c r="F16" s="114" t="s">
        <v>188</v>
      </c>
      <c r="G16" s="115" t="s">
        <v>187</v>
      </c>
      <c r="H16" s="115" t="s">
        <v>187</v>
      </c>
      <c r="I16" s="109">
        <v>25774047</v>
      </c>
    </row>
    <row r="17" spans="1:9" ht="15" customHeight="1" x14ac:dyDescent="0.15">
      <c r="A17" s="110"/>
      <c r="B17" s="87" t="s">
        <v>191</v>
      </c>
      <c r="C17" s="117" t="s">
        <v>186</v>
      </c>
      <c r="D17" s="118" t="s">
        <v>335</v>
      </c>
      <c r="E17" s="110" t="s">
        <v>187</v>
      </c>
      <c r="F17" s="114" t="s">
        <v>188</v>
      </c>
      <c r="G17" s="115" t="s">
        <v>187</v>
      </c>
      <c r="H17" s="115" t="s">
        <v>187</v>
      </c>
      <c r="I17" s="109">
        <v>29303406</v>
      </c>
    </row>
    <row r="18" spans="1:9" ht="15" customHeight="1" x14ac:dyDescent="0.15">
      <c r="A18" s="110"/>
      <c r="B18" s="87" t="s">
        <v>192</v>
      </c>
      <c r="C18" s="119" t="s">
        <v>186</v>
      </c>
      <c r="D18" s="118" t="s">
        <v>334</v>
      </c>
      <c r="E18" s="110" t="s">
        <v>187</v>
      </c>
      <c r="F18" s="114" t="s">
        <v>188</v>
      </c>
      <c r="G18" s="115" t="s">
        <v>187</v>
      </c>
      <c r="H18" s="115" t="s">
        <v>187</v>
      </c>
      <c r="I18" s="109">
        <v>0</v>
      </c>
    </row>
    <row r="19" spans="1:9" ht="15" customHeight="1" x14ac:dyDescent="0.15">
      <c r="A19" s="110"/>
      <c r="B19" s="87" t="s">
        <v>189</v>
      </c>
      <c r="C19" s="119" t="s">
        <v>193</v>
      </c>
      <c r="D19" s="118" t="s">
        <v>333</v>
      </c>
      <c r="E19" s="110" t="s">
        <v>187</v>
      </c>
      <c r="F19" s="114" t="s">
        <v>188</v>
      </c>
      <c r="G19" s="115" t="s">
        <v>187</v>
      </c>
      <c r="H19" s="115" t="s">
        <v>187</v>
      </c>
      <c r="I19" s="109">
        <v>16763</v>
      </c>
    </row>
    <row r="20" spans="1:9" ht="15" customHeight="1" x14ac:dyDescent="0.15">
      <c r="A20" s="110"/>
      <c r="B20" s="87" t="s">
        <v>189</v>
      </c>
      <c r="C20" s="119" t="s">
        <v>194</v>
      </c>
      <c r="D20" s="118" t="s">
        <v>332</v>
      </c>
      <c r="E20" s="110" t="s">
        <v>187</v>
      </c>
      <c r="F20" s="114" t="s">
        <v>188</v>
      </c>
      <c r="G20" s="115" t="s">
        <v>187</v>
      </c>
      <c r="H20" s="115" t="s">
        <v>187</v>
      </c>
      <c r="I20" s="109">
        <v>449493</v>
      </c>
    </row>
    <row r="21" spans="1:9" ht="15" customHeight="1" x14ac:dyDescent="0.15">
      <c r="A21" s="110"/>
      <c r="B21" s="111" t="s">
        <v>189</v>
      </c>
      <c r="C21" s="112" t="s">
        <v>195</v>
      </c>
      <c r="D21" s="113" t="s">
        <v>331</v>
      </c>
      <c r="E21" s="110" t="s">
        <v>187</v>
      </c>
      <c r="F21" s="173" t="s">
        <v>375</v>
      </c>
      <c r="G21" s="115" t="s">
        <v>187</v>
      </c>
      <c r="H21" s="115" t="s">
        <v>187</v>
      </c>
      <c r="I21" s="109">
        <v>0</v>
      </c>
    </row>
    <row r="22" spans="1:9" ht="15" customHeight="1" x14ac:dyDescent="0.15">
      <c r="A22" s="110"/>
      <c r="B22" s="111"/>
      <c r="C22" s="112"/>
      <c r="D22" s="113"/>
      <c r="E22" s="110"/>
      <c r="F22" s="114"/>
      <c r="G22" s="115"/>
      <c r="H22" s="115"/>
      <c r="I22" s="109"/>
    </row>
    <row r="23" spans="1:9" ht="15" customHeight="1" x14ac:dyDescent="0.15">
      <c r="A23" s="110" t="s">
        <v>196</v>
      </c>
      <c r="B23" s="111"/>
      <c r="C23" s="112"/>
      <c r="D23" s="113"/>
      <c r="E23" s="110"/>
      <c r="F23" s="114"/>
      <c r="G23" s="115"/>
      <c r="H23" s="115"/>
      <c r="I23" s="116">
        <f>SUM(I24:I26)</f>
        <v>70000000</v>
      </c>
    </row>
    <row r="24" spans="1:9" ht="15" customHeight="1" x14ac:dyDescent="0.15">
      <c r="A24" s="110"/>
      <c r="B24" s="87" t="s">
        <v>189</v>
      </c>
      <c r="C24" s="117" t="s">
        <v>186</v>
      </c>
      <c r="D24" s="113" t="s">
        <v>264</v>
      </c>
      <c r="E24" s="110" t="s">
        <v>187</v>
      </c>
      <c r="F24" s="114" t="s">
        <v>188</v>
      </c>
      <c r="G24" s="115" t="s">
        <v>187</v>
      </c>
      <c r="H24" s="115" t="s">
        <v>187</v>
      </c>
      <c r="I24" s="109">
        <v>0</v>
      </c>
    </row>
    <row r="25" spans="1:9" ht="15" customHeight="1" x14ac:dyDescent="0.15">
      <c r="A25" s="110"/>
      <c r="B25" s="87" t="s">
        <v>189</v>
      </c>
      <c r="C25" s="119" t="s">
        <v>193</v>
      </c>
      <c r="D25" s="113" t="s">
        <v>265</v>
      </c>
      <c r="E25" s="110" t="s">
        <v>187</v>
      </c>
      <c r="F25" s="114" t="s">
        <v>188</v>
      </c>
      <c r="G25" s="115" t="s">
        <v>187</v>
      </c>
      <c r="H25" s="115" t="s">
        <v>187</v>
      </c>
      <c r="I25" s="109">
        <v>50000000</v>
      </c>
    </row>
    <row r="26" spans="1:9" ht="15" customHeight="1" x14ac:dyDescent="0.15">
      <c r="A26" s="110"/>
      <c r="B26" s="87" t="s">
        <v>244</v>
      </c>
      <c r="C26" s="119" t="s">
        <v>197</v>
      </c>
      <c r="D26" s="113" t="s">
        <v>266</v>
      </c>
      <c r="E26" s="110" t="s">
        <v>187</v>
      </c>
      <c r="F26" s="114" t="s">
        <v>188</v>
      </c>
      <c r="G26" s="115" t="s">
        <v>187</v>
      </c>
      <c r="H26" s="115" t="s">
        <v>187</v>
      </c>
      <c r="I26" s="109">
        <v>20000000</v>
      </c>
    </row>
    <row r="27" spans="1:9" ht="15" customHeight="1" x14ac:dyDescent="0.15">
      <c r="A27" s="106"/>
      <c r="B27" s="186" t="s">
        <v>198</v>
      </c>
      <c r="C27" s="187"/>
      <c r="D27" s="187"/>
      <c r="E27" s="187"/>
      <c r="F27" s="187"/>
      <c r="G27" s="187"/>
      <c r="H27" s="188"/>
      <c r="I27" s="120">
        <f>SUM(I10,I23)</f>
        <v>224346930</v>
      </c>
    </row>
    <row r="28" spans="1:9" ht="15" customHeight="1" x14ac:dyDescent="0.15">
      <c r="A28" s="110"/>
      <c r="B28" s="121"/>
      <c r="C28" s="122"/>
      <c r="D28" s="113" t="s">
        <v>132</v>
      </c>
      <c r="E28" s="110"/>
      <c r="F28" s="114"/>
      <c r="G28" s="115"/>
      <c r="H28" s="115"/>
      <c r="I28" s="109"/>
    </row>
    <row r="29" spans="1:9" ht="15" customHeight="1" x14ac:dyDescent="0.15">
      <c r="A29" s="110" t="s">
        <v>199</v>
      </c>
      <c r="B29" s="111"/>
      <c r="C29" s="112"/>
      <c r="D29" s="113"/>
      <c r="E29" s="110"/>
      <c r="F29" s="114"/>
      <c r="G29" s="115"/>
      <c r="H29" s="115"/>
      <c r="I29" s="116">
        <f>SUM(I30:I35)</f>
        <v>94572365</v>
      </c>
    </row>
    <row r="30" spans="1:9" ht="15" customHeight="1" x14ac:dyDescent="0.15">
      <c r="A30" s="110"/>
      <c r="B30" s="87" t="s">
        <v>189</v>
      </c>
      <c r="C30" s="112" t="s">
        <v>200</v>
      </c>
      <c r="D30" s="113"/>
      <c r="E30" s="110" t="s">
        <v>187</v>
      </c>
      <c r="F30" s="110" t="s">
        <v>187</v>
      </c>
      <c r="G30" s="115" t="s">
        <v>187</v>
      </c>
      <c r="H30" s="115" t="s">
        <v>187</v>
      </c>
      <c r="I30" s="109">
        <v>65748023</v>
      </c>
    </row>
    <row r="31" spans="1:9" ht="15" customHeight="1" x14ac:dyDescent="0.15">
      <c r="A31" s="110"/>
      <c r="B31" s="123" t="s">
        <v>190</v>
      </c>
      <c r="C31" s="112" t="s">
        <v>200</v>
      </c>
      <c r="D31" s="113"/>
      <c r="E31" s="110" t="s">
        <v>187</v>
      </c>
      <c r="F31" s="110" t="s">
        <v>187</v>
      </c>
      <c r="G31" s="115" t="s">
        <v>187</v>
      </c>
      <c r="H31" s="115" t="s">
        <v>187</v>
      </c>
      <c r="I31" s="109">
        <v>7251729</v>
      </c>
    </row>
    <row r="32" spans="1:9" ht="15" customHeight="1" x14ac:dyDescent="0.15">
      <c r="A32" s="110"/>
      <c r="B32" s="123" t="s">
        <v>244</v>
      </c>
      <c r="C32" s="112" t="s">
        <v>200</v>
      </c>
      <c r="D32" s="113"/>
      <c r="E32" s="110" t="s">
        <v>187</v>
      </c>
      <c r="F32" s="110" t="s">
        <v>187</v>
      </c>
      <c r="G32" s="115" t="s">
        <v>187</v>
      </c>
      <c r="H32" s="115" t="s">
        <v>187</v>
      </c>
      <c r="I32" s="109">
        <v>8320120</v>
      </c>
    </row>
    <row r="33" spans="1:9" ht="15" customHeight="1" x14ac:dyDescent="0.15">
      <c r="A33" s="110"/>
      <c r="B33" s="123" t="s">
        <v>245</v>
      </c>
      <c r="C33" s="112" t="s">
        <v>200</v>
      </c>
      <c r="D33" s="113"/>
      <c r="E33" s="110" t="s">
        <v>187</v>
      </c>
      <c r="F33" s="110" t="s">
        <v>187</v>
      </c>
      <c r="G33" s="115" t="s">
        <v>187</v>
      </c>
      <c r="H33" s="115" t="s">
        <v>187</v>
      </c>
      <c r="I33" s="109">
        <v>7560293</v>
      </c>
    </row>
    <row r="34" spans="1:9" ht="15" customHeight="1" x14ac:dyDescent="0.15">
      <c r="A34" s="110"/>
      <c r="B34" s="123" t="s">
        <v>191</v>
      </c>
      <c r="C34" s="112" t="s">
        <v>200</v>
      </c>
      <c r="D34" s="113"/>
      <c r="E34" s="110" t="s">
        <v>187</v>
      </c>
      <c r="F34" s="110" t="s">
        <v>187</v>
      </c>
      <c r="G34" s="115" t="s">
        <v>187</v>
      </c>
      <c r="H34" s="115" t="s">
        <v>187</v>
      </c>
      <c r="I34" s="109">
        <v>5692200</v>
      </c>
    </row>
    <row r="35" spans="1:9" ht="15" customHeight="1" x14ac:dyDescent="0.15">
      <c r="A35" s="110"/>
      <c r="B35" s="123" t="s">
        <v>192</v>
      </c>
      <c r="C35" s="112" t="s">
        <v>200</v>
      </c>
      <c r="D35" s="113"/>
      <c r="E35" s="110" t="s">
        <v>267</v>
      </c>
      <c r="F35" s="110" t="s">
        <v>187</v>
      </c>
      <c r="G35" s="115" t="s">
        <v>187</v>
      </c>
      <c r="H35" s="115" t="s">
        <v>187</v>
      </c>
      <c r="I35" s="109">
        <v>0</v>
      </c>
    </row>
    <row r="36" spans="1:9" ht="15" customHeight="1" x14ac:dyDescent="0.15">
      <c r="A36" s="110"/>
      <c r="B36" s="123"/>
      <c r="C36" s="112"/>
      <c r="D36" s="113"/>
      <c r="E36" s="110"/>
      <c r="F36" s="110"/>
      <c r="G36" s="115"/>
      <c r="H36" s="115"/>
      <c r="I36" s="109"/>
    </row>
    <row r="37" spans="1:9" ht="15" customHeight="1" x14ac:dyDescent="0.15">
      <c r="A37" s="110" t="s">
        <v>383</v>
      </c>
      <c r="B37" s="123" t="s">
        <v>384</v>
      </c>
      <c r="C37" s="112" t="s">
        <v>385</v>
      </c>
      <c r="D37" s="113"/>
      <c r="E37" s="110"/>
      <c r="F37" s="110"/>
      <c r="G37" s="115"/>
      <c r="H37" s="115"/>
      <c r="I37" s="109">
        <v>500000</v>
      </c>
    </row>
    <row r="38" spans="1:9" ht="15" customHeight="1" x14ac:dyDescent="0.15">
      <c r="A38" s="110"/>
      <c r="B38" s="123" t="s">
        <v>386</v>
      </c>
      <c r="C38" s="112" t="s">
        <v>385</v>
      </c>
      <c r="D38" s="113"/>
      <c r="E38" s="110"/>
      <c r="F38" s="110"/>
      <c r="G38" s="115"/>
      <c r="H38" s="115"/>
      <c r="I38" s="109">
        <v>100000</v>
      </c>
    </row>
    <row r="39" spans="1:9" ht="15" customHeight="1" x14ac:dyDescent="0.15">
      <c r="A39" s="110"/>
      <c r="B39" s="123" t="s">
        <v>387</v>
      </c>
      <c r="C39" s="112" t="s">
        <v>385</v>
      </c>
      <c r="D39" s="113"/>
      <c r="E39" s="110"/>
      <c r="F39" s="110"/>
      <c r="G39" s="115"/>
      <c r="H39" s="115"/>
      <c r="I39" s="109">
        <v>100000</v>
      </c>
    </row>
    <row r="40" spans="1:9" ht="15" customHeight="1" x14ac:dyDescent="0.15">
      <c r="A40" s="124" t="s">
        <v>388</v>
      </c>
      <c r="B40" s="125"/>
      <c r="C40" s="126"/>
      <c r="D40" s="127"/>
      <c r="E40" s="124" t="s">
        <v>187</v>
      </c>
      <c r="F40" s="128" t="s">
        <v>187</v>
      </c>
      <c r="G40" s="129" t="s">
        <v>187</v>
      </c>
      <c r="H40" s="129" t="s">
        <v>187</v>
      </c>
      <c r="I40" s="172">
        <f>SUM(I37:I39)</f>
        <v>700000</v>
      </c>
    </row>
    <row r="41" spans="1:9" ht="15" customHeight="1" x14ac:dyDescent="0.15">
      <c r="A41" s="112"/>
      <c r="B41" s="112"/>
      <c r="C41" s="112"/>
      <c r="D41" s="153"/>
      <c r="E41" s="112"/>
      <c r="F41" s="153"/>
      <c r="G41" s="154"/>
      <c r="H41" s="154"/>
      <c r="I41" s="155"/>
    </row>
    <row r="42" spans="1:9" ht="26.25" customHeight="1" x14ac:dyDescent="0.15">
      <c r="A42" s="145" t="s">
        <v>307</v>
      </c>
    </row>
    <row r="43" spans="1:9" ht="23.1" customHeight="1" x14ac:dyDescent="0.15">
      <c r="A43" s="189" t="s">
        <v>174</v>
      </c>
      <c r="B43" s="189"/>
      <c r="C43" s="189"/>
      <c r="D43" s="190"/>
      <c r="E43" s="190"/>
      <c r="F43" s="190"/>
      <c r="G43" s="190"/>
      <c r="H43" s="190"/>
      <c r="I43" s="190"/>
    </row>
    <row r="44" spans="1:9" ht="15" customHeight="1" x14ac:dyDescent="0.15">
      <c r="A44" s="191" t="str">
        <f>A3</f>
        <v>令和６年  ３月 ３１日 現在</v>
      </c>
      <c r="B44" s="191"/>
      <c r="C44" s="191"/>
      <c r="D44" s="191"/>
      <c r="E44" s="191"/>
      <c r="F44" s="191"/>
      <c r="G44" s="191"/>
      <c r="H44" s="191"/>
      <c r="I44" s="191"/>
    </row>
    <row r="45" spans="1:9" ht="15" customHeight="1" x14ac:dyDescent="0.15">
      <c r="A45" s="101" t="s">
        <v>175</v>
      </c>
      <c r="B45" s="102"/>
      <c r="C45" s="102"/>
      <c r="D45" s="102"/>
      <c r="E45" s="102"/>
      <c r="F45" s="102"/>
      <c r="G45" s="102"/>
      <c r="H45" s="102"/>
      <c r="I45" s="102"/>
    </row>
    <row r="46" spans="1:9" ht="15" customHeight="1" x14ac:dyDescent="0.15">
      <c r="I46" s="88" t="s">
        <v>139</v>
      </c>
    </row>
    <row r="47" spans="1:9" s="105" customFormat="1" ht="23.1" customHeight="1" x14ac:dyDescent="0.15">
      <c r="A47" s="103" t="s">
        <v>176</v>
      </c>
      <c r="B47" s="186" t="s">
        <v>177</v>
      </c>
      <c r="C47" s="187"/>
      <c r="D47" s="188"/>
      <c r="E47" s="104" t="s">
        <v>178</v>
      </c>
      <c r="F47" s="103" t="s">
        <v>179</v>
      </c>
      <c r="G47" s="103" t="s">
        <v>147</v>
      </c>
      <c r="H47" s="104" t="s">
        <v>148</v>
      </c>
      <c r="I47" s="104" t="s">
        <v>180</v>
      </c>
    </row>
    <row r="48" spans="1:9" s="105" customFormat="1" ht="15" customHeight="1" x14ac:dyDescent="0.15">
      <c r="A48" s="106" t="s">
        <v>389</v>
      </c>
      <c r="B48" s="107" t="s">
        <v>1</v>
      </c>
      <c r="C48" s="99" t="s">
        <v>390</v>
      </c>
      <c r="D48" s="179"/>
      <c r="E48" s="180"/>
      <c r="F48" s="177"/>
      <c r="G48" s="177"/>
      <c r="H48" s="180"/>
      <c r="I48" s="181">
        <v>118660</v>
      </c>
    </row>
    <row r="49" spans="1:9" s="105" customFormat="1" ht="15" customHeight="1" x14ac:dyDescent="0.15">
      <c r="A49" s="106"/>
      <c r="B49" s="178"/>
      <c r="C49" s="102"/>
      <c r="D49" s="179"/>
      <c r="E49" s="180"/>
      <c r="F49" s="177"/>
      <c r="G49" s="177"/>
      <c r="H49" s="180"/>
      <c r="I49" s="180"/>
    </row>
    <row r="50" spans="1:9" s="105" customFormat="1" ht="15" customHeight="1" x14ac:dyDescent="0.15">
      <c r="A50" s="177"/>
      <c r="B50" s="178"/>
      <c r="C50" s="102"/>
      <c r="D50" s="179"/>
      <c r="E50" s="180"/>
      <c r="F50" s="177"/>
      <c r="G50" s="177"/>
      <c r="H50" s="180"/>
      <c r="I50" s="180"/>
    </row>
    <row r="51" spans="1:9" ht="15" customHeight="1" x14ac:dyDescent="0.15">
      <c r="A51" s="110" t="s">
        <v>201</v>
      </c>
      <c r="B51" s="111"/>
      <c r="C51" s="112"/>
      <c r="D51" s="113"/>
      <c r="E51" s="110"/>
      <c r="F51" s="114"/>
      <c r="G51" s="115"/>
      <c r="H51" s="115"/>
      <c r="I51" s="116">
        <f>SUM(I52:I55)+I48</f>
        <v>749401</v>
      </c>
    </row>
    <row r="52" spans="1:9" ht="15" customHeight="1" x14ac:dyDescent="0.15">
      <c r="A52" s="110"/>
      <c r="B52" s="111" t="s">
        <v>325</v>
      </c>
      <c r="C52" s="112" t="s">
        <v>329</v>
      </c>
      <c r="D52" s="113"/>
      <c r="E52" s="110" t="s">
        <v>187</v>
      </c>
      <c r="F52" s="114" t="s">
        <v>187</v>
      </c>
      <c r="G52" s="115" t="s">
        <v>187</v>
      </c>
      <c r="H52" s="115" t="s">
        <v>187</v>
      </c>
      <c r="I52" s="167">
        <v>319843</v>
      </c>
    </row>
    <row r="53" spans="1:9" ht="15" customHeight="1" x14ac:dyDescent="0.15">
      <c r="A53" s="111"/>
      <c r="B53" s="123" t="s">
        <v>327</v>
      </c>
      <c r="C53" s="112" t="s">
        <v>376</v>
      </c>
      <c r="D53" s="113"/>
      <c r="E53" s="110" t="s">
        <v>187</v>
      </c>
      <c r="F53" s="110" t="s">
        <v>187</v>
      </c>
      <c r="G53" s="115" t="s">
        <v>187</v>
      </c>
      <c r="H53" s="115" t="s">
        <v>187</v>
      </c>
      <c r="I53" s="109">
        <v>26620</v>
      </c>
    </row>
    <row r="54" spans="1:9" ht="15" customHeight="1" x14ac:dyDescent="0.15">
      <c r="A54" s="111"/>
      <c r="B54" s="123" t="s">
        <v>328</v>
      </c>
      <c r="C54" s="112" t="s">
        <v>329</v>
      </c>
      <c r="D54" s="113"/>
      <c r="E54" s="110" t="s">
        <v>187</v>
      </c>
      <c r="F54" s="110" t="s">
        <v>187</v>
      </c>
      <c r="G54" s="115" t="s">
        <v>187</v>
      </c>
      <c r="H54" s="115" t="s">
        <v>187</v>
      </c>
      <c r="I54" s="109">
        <v>37180</v>
      </c>
    </row>
    <row r="55" spans="1:9" ht="15" customHeight="1" x14ac:dyDescent="0.15">
      <c r="A55" s="111"/>
      <c r="B55" s="123" t="s">
        <v>328</v>
      </c>
      <c r="C55" s="112" t="s">
        <v>377</v>
      </c>
      <c r="D55" s="113"/>
      <c r="E55" s="110" t="s">
        <v>187</v>
      </c>
      <c r="F55" s="110" t="s">
        <v>187</v>
      </c>
      <c r="G55" s="115" t="s">
        <v>187</v>
      </c>
      <c r="H55" s="115" t="s">
        <v>187</v>
      </c>
      <c r="I55" s="109">
        <v>247098</v>
      </c>
    </row>
    <row r="56" spans="1:9" ht="15" customHeight="1" x14ac:dyDescent="0.15">
      <c r="A56" s="194" t="s">
        <v>202</v>
      </c>
      <c r="B56" s="194"/>
      <c r="C56" s="194"/>
      <c r="D56" s="194"/>
      <c r="E56" s="194"/>
      <c r="F56" s="194"/>
      <c r="G56" s="194"/>
      <c r="H56" s="194"/>
      <c r="I56" s="131">
        <f>SUM(I27,I29,I40,I51)</f>
        <v>320368696</v>
      </c>
    </row>
    <row r="57" spans="1:9" ht="15" customHeight="1" x14ac:dyDescent="0.15">
      <c r="A57" s="192" t="s">
        <v>203</v>
      </c>
      <c r="B57" s="192"/>
      <c r="C57" s="192"/>
      <c r="D57" s="193"/>
      <c r="E57" s="193"/>
      <c r="F57" s="193"/>
      <c r="G57" s="193"/>
      <c r="H57" s="193"/>
      <c r="I57" s="193"/>
    </row>
    <row r="58" spans="1:9" ht="15" customHeight="1" x14ac:dyDescent="0.15">
      <c r="A58" s="192" t="s">
        <v>204</v>
      </c>
      <c r="B58" s="192"/>
      <c r="C58" s="192"/>
      <c r="D58" s="193"/>
      <c r="E58" s="193"/>
      <c r="F58" s="193"/>
      <c r="G58" s="193"/>
      <c r="H58" s="193"/>
      <c r="I58" s="193"/>
    </row>
    <row r="59" spans="1:9" ht="15" customHeight="1" x14ac:dyDescent="0.15">
      <c r="A59" s="106"/>
      <c r="B59" s="132"/>
      <c r="C59" s="133"/>
      <c r="D59" s="134"/>
      <c r="E59" s="135"/>
      <c r="F59" s="195" t="s">
        <v>205</v>
      </c>
      <c r="G59" s="135"/>
      <c r="H59" s="135"/>
      <c r="I59" s="135"/>
    </row>
    <row r="60" spans="1:9" ht="15" customHeight="1" x14ac:dyDescent="0.15">
      <c r="A60" s="110" t="s">
        <v>206</v>
      </c>
      <c r="B60" s="111"/>
      <c r="C60" s="112"/>
      <c r="D60" s="113" t="s">
        <v>132</v>
      </c>
      <c r="E60" s="110"/>
      <c r="F60" s="196"/>
      <c r="G60" s="115"/>
      <c r="H60" s="115"/>
      <c r="I60" s="116">
        <f>SUM(I61:I62)</f>
        <v>170075430</v>
      </c>
    </row>
    <row r="61" spans="1:9" ht="15" customHeight="1" x14ac:dyDescent="0.15">
      <c r="A61" s="110"/>
      <c r="B61" s="87" t="s">
        <v>189</v>
      </c>
      <c r="C61" s="112" t="s">
        <v>207</v>
      </c>
      <c r="D61" s="113" t="s">
        <v>268</v>
      </c>
      <c r="E61" s="110" t="s">
        <v>208</v>
      </c>
      <c r="F61" s="196"/>
      <c r="G61" s="115" t="s">
        <v>187</v>
      </c>
      <c r="H61" s="115" t="s">
        <v>187</v>
      </c>
      <c r="I61" s="109">
        <f>128309000+15266430</f>
        <v>143575430</v>
      </c>
    </row>
    <row r="62" spans="1:9" ht="15" customHeight="1" x14ac:dyDescent="0.15">
      <c r="A62" s="110"/>
      <c r="B62" s="123" t="s">
        <v>245</v>
      </c>
      <c r="C62" s="112" t="s">
        <v>209</v>
      </c>
      <c r="D62" s="113" t="s">
        <v>269</v>
      </c>
      <c r="E62" s="110" t="s">
        <v>270</v>
      </c>
      <c r="F62" s="196"/>
      <c r="G62" s="115" t="s">
        <v>187</v>
      </c>
      <c r="H62" s="115" t="s">
        <v>187</v>
      </c>
      <c r="I62" s="109">
        <v>26500000</v>
      </c>
    </row>
    <row r="63" spans="1:9" ht="15" customHeight="1" x14ac:dyDescent="0.15">
      <c r="A63" s="110"/>
      <c r="B63" s="123"/>
      <c r="C63" s="112"/>
      <c r="D63" s="113"/>
      <c r="E63" s="110"/>
      <c r="F63" s="196"/>
      <c r="G63" s="115"/>
      <c r="H63" s="115"/>
      <c r="I63" s="109"/>
    </row>
    <row r="64" spans="1:9" ht="15" customHeight="1" x14ac:dyDescent="0.15">
      <c r="A64" s="110" t="s">
        <v>210</v>
      </c>
      <c r="B64" s="123"/>
      <c r="C64" s="112"/>
      <c r="D64" s="113"/>
      <c r="E64" s="110"/>
      <c r="F64" s="196"/>
      <c r="G64" s="136">
        <f>SUM(G65:G66)</f>
        <v>1325236389</v>
      </c>
      <c r="H64" s="136">
        <f>SUM(H65:H66)</f>
        <v>752665342</v>
      </c>
      <c r="I64" s="116">
        <f>SUM(I65:I66)</f>
        <v>572571047</v>
      </c>
    </row>
    <row r="65" spans="1:9" ht="15" customHeight="1" x14ac:dyDescent="0.15">
      <c r="A65" s="123"/>
      <c r="B65" s="123" t="s">
        <v>189</v>
      </c>
      <c r="C65" s="112" t="s">
        <v>207</v>
      </c>
      <c r="D65" s="113" t="s">
        <v>271</v>
      </c>
      <c r="E65" s="110" t="s">
        <v>211</v>
      </c>
      <c r="F65" s="196"/>
      <c r="G65" s="137">
        <v>1224667247</v>
      </c>
      <c r="H65" s="137">
        <v>697038904</v>
      </c>
      <c r="I65" s="109">
        <v>527628343</v>
      </c>
    </row>
    <row r="66" spans="1:9" ht="15" customHeight="1" x14ac:dyDescent="0.15">
      <c r="A66" s="110"/>
      <c r="B66" s="123" t="s">
        <v>245</v>
      </c>
      <c r="C66" s="112" t="s">
        <v>209</v>
      </c>
      <c r="D66" s="113" t="s">
        <v>272</v>
      </c>
      <c r="E66" s="110" t="s">
        <v>273</v>
      </c>
      <c r="F66" s="197"/>
      <c r="G66" s="137">
        <v>100569142</v>
      </c>
      <c r="H66" s="137">
        <v>55626438</v>
      </c>
      <c r="I66" s="109">
        <v>44942704</v>
      </c>
    </row>
    <row r="67" spans="1:9" ht="15" customHeight="1" x14ac:dyDescent="0.15">
      <c r="A67" s="198" t="s">
        <v>212</v>
      </c>
      <c r="B67" s="198"/>
      <c r="C67" s="198"/>
      <c r="D67" s="198"/>
      <c r="E67" s="198"/>
      <c r="F67" s="198"/>
      <c r="G67" s="198"/>
      <c r="H67" s="198"/>
      <c r="I67" s="120">
        <f>SUM(I60,I64)</f>
        <v>742646477</v>
      </c>
    </row>
    <row r="68" spans="1:9" ht="15" customHeight="1" x14ac:dyDescent="0.15">
      <c r="A68" s="192" t="s">
        <v>213</v>
      </c>
      <c r="B68" s="192"/>
      <c r="C68" s="192"/>
      <c r="D68" s="193"/>
      <c r="E68" s="193"/>
      <c r="F68" s="193"/>
      <c r="G68" s="193"/>
      <c r="H68" s="193"/>
      <c r="I68" s="193"/>
    </row>
    <row r="69" spans="1:9" ht="15" customHeight="1" x14ac:dyDescent="0.15">
      <c r="A69" s="110" t="s">
        <v>210</v>
      </c>
      <c r="B69" s="111" t="s">
        <v>214</v>
      </c>
      <c r="C69" s="133"/>
      <c r="D69" s="134"/>
      <c r="E69" s="135" t="s">
        <v>187</v>
      </c>
      <c r="F69" s="135"/>
      <c r="G69" s="169">
        <v>13195394</v>
      </c>
      <c r="H69" s="169">
        <v>8223598</v>
      </c>
      <c r="I69" s="169">
        <f>G69-H69</f>
        <v>4971796</v>
      </c>
    </row>
    <row r="70" spans="1:9" ht="15" customHeight="1" x14ac:dyDescent="0.15">
      <c r="A70" s="110"/>
      <c r="B70" s="111"/>
      <c r="C70" s="112"/>
      <c r="D70" s="113" t="s">
        <v>132</v>
      </c>
      <c r="E70" s="110"/>
      <c r="F70" s="196" t="s">
        <v>205</v>
      </c>
      <c r="G70" s="170"/>
      <c r="H70" s="170"/>
      <c r="I70" s="170"/>
    </row>
    <row r="71" spans="1:9" ht="15" customHeight="1" x14ac:dyDescent="0.15">
      <c r="A71" s="110" t="s">
        <v>215</v>
      </c>
      <c r="B71" s="111" t="s">
        <v>216</v>
      </c>
      <c r="C71" s="112"/>
      <c r="D71" s="113"/>
      <c r="E71" s="110" t="s">
        <v>187</v>
      </c>
      <c r="F71" s="196"/>
      <c r="G71" s="170">
        <v>22973579</v>
      </c>
      <c r="H71" s="170">
        <v>21330129</v>
      </c>
      <c r="I71" s="169">
        <f>G71-H71</f>
        <v>1643450</v>
      </c>
    </row>
    <row r="72" spans="1:9" ht="15" customHeight="1" x14ac:dyDescent="0.15">
      <c r="A72" s="110"/>
      <c r="B72" s="111"/>
      <c r="C72" s="112"/>
      <c r="D72" s="113" t="s">
        <v>132</v>
      </c>
      <c r="E72" s="110"/>
      <c r="F72" s="196"/>
      <c r="G72" s="170"/>
      <c r="H72" s="170"/>
      <c r="I72" s="170"/>
    </row>
    <row r="73" spans="1:9" ht="15" customHeight="1" x14ac:dyDescent="0.15">
      <c r="A73" s="110" t="s">
        <v>217</v>
      </c>
      <c r="B73" s="111" t="s">
        <v>218</v>
      </c>
      <c r="C73" s="112"/>
      <c r="D73" s="113"/>
      <c r="E73" s="110" t="s">
        <v>187</v>
      </c>
      <c r="F73" s="196"/>
      <c r="G73" s="170">
        <v>47654578</v>
      </c>
      <c r="H73" s="170">
        <v>47059437</v>
      </c>
      <c r="I73" s="169">
        <f>G73-H73</f>
        <v>595141</v>
      </c>
    </row>
    <row r="74" spans="1:9" ht="15" customHeight="1" x14ac:dyDescent="0.15">
      <c r="A74" s="110"/>
      <c r="B74" s="111"/>
      <c r="C74" s="112"/>
      <c r="D74" s="113" t="s">
        <v>132</v>
      </c>
      <c r="E74" s="110"/>
      <c r="F74" s="196"/>
      <c r="G74" s="170"/>
      <c r="H74" s="170"/>
      <c r="I74" s="170"/>
    </row>
    <row r="75" spans="1:9" ht="15" customHeight="1" x14ac:dyDescent="0.15">
      <c r="A75" s="110" t="s">
        <v>219</v>
      </c>
      <c r="B75" s="111" t="s">
        <v>220</v>
      </c>
      <c r="C75" s="112"/>
      <c r="D75" s="113"/>
      <c r="E75" s="110" t="s">
        <v>187</v>
      </c>
      <c r="F75" s="196"/>
      <c r="G75" s="170">
        <v>107903590</v>
      </c>
      <c r="H75" s="170">
        <v>90531127</v>
      </c>
      <c r="I75" s="169">
        <f>G75-H75</f>
        <v>17372463</v>
      </c>
    </row>
    <row r="76" spans="1:9" ht="15" customHeight="1" x14ac:dyDescent="0.15">
      <c r="A76" s="110"/>
      <c r="B76" s="111"/>
      <c r="C76" s="112"/>
      <c r="D76" s="113" t="s">
        <v>132</v>
      </c>
      <c r="E76" s="110"/>
      <c r="F76" s="196"/>
      <c r="G76" s="170"/>
      <c r="H76" s="170"/>
      <c r="I76" s="170"/>
    </row>
    <row r="77" spans="1:9" ht="15" customHeight="1" x14ac:dyDescent="0.15">
      <c r="A77" s="110" t="s">
        <v>221</v>
      </c>
      <c r="B77" s="111" t="s">
        <v>222</v>
      </c>
      <c r="C77" s="112"/>
      <c r="D77" s="113"/>
      <c r="E77" s="110" t="s">
        <v>187</v>
      </c>
      <c r="F77" s="196"/>
      <c r="G77" s="170">
        <v>241500</v>
      </c>
      <c r="H77" s="170">
        <v>241500</v>
      </c>
      <c r="I77" s="169">
        <f>G77-H77</f>
        <v>0</v>
      </c>
    </row>
    <row r="78" spans="1:9" ht="15" customHeight="1" x14ac:dyDescent="0.15">
      <c r="A78" s="110"/>
      <c r="B78" s="111"/>
      <c r="C78" s="112"/>
      <c r="D78" s="113" t="s">
        <v>132</v>
      </c>
      <c r="E78" s="110"/>
      <c r="F78" s="196"/>
      <c r="G78" s="170"/>
      <c r="H78" s="170"/>
      <c r="I78" s="170"/>
    </row>
    <row r="79" spans="1:9" ht="15" customHeight="1" x14ac:dyDescent="0.15">
      <c r="A79" s="110" t="s">
        <v>223</v>
      </c>
      <c r="B79" s="111" t="s">
        <v>224</v>
      </c>
      <c r="C79" s="112"/>
      <c r="D79" s="113"/>
      <c r="E79" s="110" t="s">
        <v>187</v>
      </c>
      <c r="F79" s="196"/>
      <c r="G79" s="170">
        <v>2308704</v>
      </c>
      <c r="H79" s="170">
        <v>1935309</v>
      </c>
      <c r="I79" s="169">
        <f>G79-H79</f>
        <v>373395</v>
      </c>
    </row>
    <row r="80" spans="1:9" ht="15" customHeight="1" x14ac:dyDescent="0.15">
      <c r="A80" s="110"/>
      <c r="B80" s="111"/>
      <c r="C80" s="112"/>
      <c r="D80" s="113" t="s">
        <v>132</v>
      </c>
      <c r="E80" s="110"/>
      <c r="F80" s="196"/>
      <c r="G80" s="109"/>
      <c r="H80" s="109"/>
      <c r="I80" s="109"/>
    </row>
    <row r="81" spans="1:9" ht="15" customHeight="1" x14ac:dyDescent="0.15">
      <c r="A81" s="124" t="s">
        <v>225</v>
      </c>
      <c r="B81" s="125" t="s">
        <v>226</v>
      </c>
      <c r="C81" s="126"/>
      <c r="D81" s="127"/>
      <c r="E81" s="124" t="s">
        <v>187</v>
      </c>
      <c r="F81" s="138"/>
      <c r="G81" s="130">
        <v>10012200</v>
      </c>
      <c r="H81" s="130">
        <v>6007320</v>
      </c>
      <c r="I81" s="130">
        <f>G81-H81</f>
        <v>4004880</v>
      </c>
    </row>
    <row r="82" spans="1:9" ht="15" customHeight="1" x14ac:dyDescent="0.15">
      <c r="A82" s="112"/>
      <c r="B82" s="112"/>
      <c r="C82" s="112"/>
      <c r="D82" s="153"/>
      <c r="E82" s="112"/>
      <c r="F82" s="156"/>
      <c r="G82" s="155"/>
      <c r="H82" s="155"/>
      <c r="I82" s="155"/>
    </row>
    <row r="83" spans="1:9" ht="24.75" customHeight="1" x14ac:dyDescent="0.15">
      <c r="A83" s="145" t="s">
        <v>308</v>
      </c>
    </row>
    <row r="84" spans="1:9" ht="23.1" customHeight="1" x14ac:dyDescent="0.15">
      <c r="A84" s="189" t="s">
        <v>174</v>
      </c>
      <c r="B84" s="189"/>
      <c r="C84" s="189"/>
      <c r="D84" s="190"/>
      <c r="E84" s="190"/>
      <c r="F84" s="190"/>
      <c r="G84" s="190"/>
      <c r="H84" s="190"/>
      <c r="I84" s="190"/>
    </row>
    <row r="85" spans="1:9" ht="15" customHeight="1" x14ac:dyDescent="0.15">
      <c r="A85" s="191" t="str">
        <f>A3</f>
        <v>令和６年  ３月 ３１日 現在</v>
      </c>
      <c r="B85" s="191"/>
      <c r="C85" s="191"/>
      <c r="D85" s="191"/>
      <c r="E85" s="191"/>
      <c r="F85" s="191"/>
      <c r="G85" s="191"/>
      <c r="H85" s="191"/>
      <c r="I85" s="191"/>
    </row>
    <row r="86" spans="1:9" ht="15" customHeight="1" x14ac:dyDescent="0.15">
      <c r="A86" s="101" t="s">
        <v>175</v>
      </c>
      <c r="B86" s="102"/>
      <c r="C86" s="102"/>
      <c r="D86" s="102"/>
      <c r="E86" s="102"/>
      <c r="F86" s="102"/>
      <c r="G86" s="102"/>
      <c r="H86" s="102"/>
      <c r="I86" s="102"/>
    </row>
    <row r="87" spans="1:9" ht="15" customHeight="1" x14ac:dyDescent="0.15">
      <c r="I87" s="88" t="s">
        <v>139</v>
      </c>
    </row>
    <row r="88" spans="1:9" s="105" customFormat="1" ht="23.1" customHeight="1" x14ac:dyDescent="0.15">
      <c r="A88" s="103" t="s">
        <v>176</v>
      </c>
      <c r="B88" s="186" t="s">
        <v>177</v>
      </c>
      <c r="C88" s="187"/>
      <c r="D88" s="188"/>
      <c r="E88" s="104" t="s">
        <v>178</v>
      </c>
      <c r="F88" s="103" t="s">
        <v>179</v>
      </c>
      <c r="G88" s="103" t="s">
        <v>147</v>
      </c>
      <c r="H88" s="104" t="s">
        <v>148</v>
      </c>
      <c r="I88" s="104" t="s">
        <v>180</v>
      </c>
    </row>
    <row r="89" spans="1:9" ht="15" customHeight="1" x14ac:dyDescent="0.15">
      <c r="A89" s="110"/>
      <c r="B89" s="111"/>
      <c r="C89" s="112"/>
      <c r="D89" s="113"/>
      <c r="E89" s="110"/>
      <c r="F89" s="139"/>
      <c r="G89" s="109"/>
      <c r="H89" s="109"/>
      <c r="I89" s="109"/>
    </row>
    <row r="90" spans="1:9" ht="15" customHeight="1" x14ac:dyDescent="0.15">
      <c r="A90" s="110" t="s">
        <v>227</v>
      </c>
      <c r="B90" s="111"/>
      <c r="C90" s="112"/>
      <c r="D90" s="113" t="s">
        <v>132</v>
      </c>
      <c r="E90" s="110"/>
      <c r="F90" s="114"/>
      <c r="G90" s="115"/>
      <c r="H90" s="115"/>
      <c r="I90" s="116">
        <f>SUM(I91:I97)</f>
        <v>24000000</v>
      </c>
    </row>
    <row r="91" spans="1:9" ht="15" customHeight="1" x14ac:dyDescent="0.15">
      <c r="A91" s="110"/>
      <c r="B91" s="123" t="s">
        <v>190</v>
      </c>
      <c r="C91" s="117" t="s">
        <v>228</v>
      </c>
      <c r="D91" s="113" t="s">
        <v>274</v>
      </c>
      <c r="E91" s="110" t="s">
        <v>187</v>
      </c>
      <c r="F91" s="196" t="s">
        <v>229</v>
      </c>
      <c r="G91" s="115" t="s">
        <v>187</v>
      </c>
      <c r="H91" s="115" t="s">
        <v>187</v>
      </c>
      <c r="I91" s="109">
        <v>3000000</v>
      </c>
    </row>
    <row r="92" spans="1:9" ht="15" customHeight="1" x14ac:dyDescent="0.15">
      <c r="A92" s="110"/>
      <c r="B92" s="123" t="s">
        <v>190</v>
      </c>
      <c r="C92" s="117" t="s">
        <v>228</v>
      </c>
      <c r="D92" s="113" t="s">
        <v>275</v>
      </c>
      <c r="E92" s="110" t="s">
        <v>187</v>
      </c>
      <c r="F92" s="196"/>
      <c r="G92" s="115" t="s">
        <v>187</v>
      </c>
      <c r="H92" s="115" t="s">
        <v>187</v>
      </c>
      <c r="I92" s="109">
        <v>7000000</v>
      </c>
    </row>
    <row r="93" spans="1:9" ht="15" customHeight="1" x14ac:dyDescent="0.15">
      <c r="A93" s="110"/>
      <c r="B93" s="123" t="s">
        <v>190</v>
      </c>
      <c r="C93" s="117" t="s">
        <v>228</v>
      </c>
      <c r="D93" s="113" t="s">
        <v>276</v>
      </c>
      <c r="E93" s="110" t="s">
        <v>187</v>
      </c>
      <c r="F93" s="196"/>
      <c r="G93" s="115" t="s">
        <v>187</v>
      </c>
      <c r="H93" s="115" t="s">
        <v>187</v>
      </c>
      <c r="I93" s="109">
        <v>1000000</v>
      </c>
    </row>
    <row r="94" spans="1:9" ht="15" customHeight="1" x14ac:dyDescent="0.15">
      <c r="A94" s="110"/>
      <c r="B94" s="123" t="s">
        <v>190</v>
      </c>
      <c r="C94" s="117" t="s">
        <v>228</v>
      </c>
      <c r="D94" s="113" t="s">
        <v>277</v>
      </c>
      <c r="E94" s="110" t="s">
        <v>187</v>
      </c>
      <c r="F94" s="196"/>
      <c r="G94" s="115" t="s">
        <v>187</v>
      </c>
      <c r="H94" s="115" t="s">
        <v>187</v>
      </c>
      <c r="I94" s="109">
        <v>1000000</v>
      </c>
    </row>
    <row r="95" spans="1:9" ht="15" customHeight="1" x14ac:dyDescent="0.15">
      <c r="A95" s="110"/>
      <c r="B95" s="87" t="s">
        <v>244</v>
      </c>
      <c r="C95" s="117" t="s">
        <v>228</v>
      </c>
      <c r="D95" s="113" t="s">
        <v>278</v>
      </c>
      <c r="E95" s="110" t="s">
        <v>187</v>
      </c>
      <c r="F95" s="196"/>
      <c r="G95" s="115" t="s">
        <v>187</v>
      </c>
      <c r="H95" s="115" t="s">
        <v>187</v>
      </c>
      <c r="I95" s="109">
        <v>2000000</v>
      </c>
    </row>
    <row r="96" spans="1:9" ht="15" customHeight="1" x14ac:dyDescent="0.15">
      <c r="A96" s="110"/>
      <c r="B96" s="87" t="s">
        <v>244</v>
      </c>
      <c r="C96" s="117" t="s">
        <v>228</v>
      </c>
      <c r="D96" s="113" t="s">
        <v>279</v>
      </c>
      <c r="E96" s="110" t="s">
        <v>187</v>
      </c>
      <c r="F96" s="196"/>
      <c r="G96" s="115" t="s">
        <v>187</v>
      </c>
      <c r="H96" s="115" t="s">
        <v>187</v>
      </c>
      <c r="I96" s="109">
        <v>3000000</v>
      </c>
    </row>
    <row r="97" spans="1:9" ht="15" customHeight="1" x14ac:dyDescent="0.15">
      <c r="A97" s="110"/>
      <c r="B97" s="87" t="s">
        <v>244</v>
      </c>
      <c r="C97" s="117" t="s">
        <v>228</v>
      </c>
      <c r="D97" s="113" t="s">
        <v>280</v>
      </c>
      <c r="E97" s="110" t="s">
        <v>187</v>
      </c>
      <c r="F97" s="196"/>
      <c r="G97" s="115" t="s">
        <v>187</v>
      </c>
      <c r="H97" s="115" t="s">
        <v>187</v>
      </c>
      <c r="I97" s="109">
        <v>7000000</v>
      </c>
    </row>
    <row r="98" spans="1:9" ht="15" customHeight="1" x14ac:dyDescent="0.15">
      <c r="A98" s="110"/>
      <c r="B98" s="111"/>
      <c r="C98" s="112"/>
      <c r="D98" s="113"/>
      <c r="E98" s="110"/>
      <c r="F98" s="114"/>
      <c r="G98" s="115"/>
      <c r="H98" s="115"/>
      <c r="I98" s="109"/>
    </row>
    <row r="99" spans="1:9" ht="15" customHeight="1" x14ac:dyDescent="0.15">
      <c r="A99" s="110" t="s">
        <v>281</v>
      </c>
      <c r="B99" s="111" t="s">
        <v>230</v>
      </c>
      <c r="C99" s="112"/>
      <c r="D99" s="113" t="s">
        <v>132</v>
      </c>
      <c r="E99" s="110"/>
      <c r="F99" s="114"/>
      <c r="G99" s="115"/>
      <c r="H99" s="115"/>
      <c r="I99" s="116">
        <f>SUM(I100:I105)</f>
        <v>40938444</v>
      </c>
    </row>
    <row r="100" spans="1:9" ht="15" customHeight="1" x14ac:dyDescent="0.15">
      <c r="A100" s="110"/>
      <c r="B100" s="87" t="s">
        <v>189</v>
      </c>
      <c r="C100" s="112" t="s">
        <v>231</v>
      </c>
      <c r="D100" s="113"/>
      <c r="E100" s="110" t="s">
        <v>187</v>
      </c>
      <c r="F100" s="110" t="s">
        <v>187</v>
      </c>
      <c r="G100" s="115" t="s">
        <v>187</v>
      </c>
      <c r="H100" s="115" t="s">
        <v>187</v>
      </c>
      <c r="I100" s="109">
        <v>30947867</v>
      </c>
    </row>
    <row r="101" spans="1:9" ht="15" customHeight="1" x14ac:dyDescent="0.15">
      <c r="A101" s="110"/>
      <c r="B101" s="87" t="s">
        <v>190</v>
      </c>
      <c r="C101" s="112" t="s">
        <v>231</v>
      </c>
      <c r="D101" s="113"/>
      <c r="E101" s="110" t="s">
        <v>187</v>
      </c>
      <c r="F101" s="110" t="s">
        <v>187</v>
      </c>
      <c r="G101" s="115" t="s">
        <v>187</v>
      </c>
      <c r="H101" s="115" t="s">
        <v>187</v>
      </c>
      <c r="I101" s="182">
        <v>1667275</v>
      </c>
    </row>
    <row r="102" spans="1:9" ht="15" customHeight="1" x14ac:dyDescent="0.15">
      <c r="A102" s="110"/>
      <c r="B102" s="87" t="s">
        <v>244</v>
      </c>
      <c r="C102" s="112" t="s">
        <v>231</v>
      </c>
      <c r="D102" s="113"/>
      <c r="E102" s="110" t="s">
        <v>187</v>
      </c>
      <c r="F102" s="110" t="s">
        <v>187</v>
      </c>
      <c r="G102" s="115" t="s">
        <v>187</v>
      </c>
      <c r="H102" s="115" t="s">
        <v>187</v>
      </c>
      <c r="I102" s="109">
        <v>4087616</v>
      </c>
    </row>
    <row r="103" spans="1:9" ht="15" customHeight="1" x14ac:dyDescent="0.15">
      <c r="A103" s="110"/>
      <c r="B103" s="87" t="s">
        <v>245</v>
      </c>
      <c r="C103" s="112" t="s">
        <v>231</v>
      </c>
      <c r="D103" s="113"/>
      <c r="E103" s="110" t="s">
        <v>187</v>
      </c>
      <c r="F103" s="110" t="s">
        <v>187</v>
      </c>
      <c r="G103" s="115" t="s">
        <v>187</v>
      </c>
      <c r="H103" s="115" t="s">
        <v>187</v>
      </c>
      <c r="I103" s="109">
        <v>2300950</v>
      </c>
    </row>
    <row r="104" spans="1:9" ht="15" customHeight="1" x14ac:dyDescent="0.15">
      <c r="A104" s="110"/>
      <c r="B104" s="87" t="s">
        <v>191</v>
      </c>
      <c r="C104" s="112" t="s">
        <v>231</v>
      </c>
      <c r="D104" s="113"/>
      <c r="E104" s="110" t="s">
        <v>187</v>
      </c>
      <c r="F104" s="110" t="s">
        <v>187</v>
      </c>
      <c r="G104" s="115" t="s">
        <v>187</v>
      </c>
      <c r="H104" s="115" t="s">
        <v>187</v>
      </c>
      <c r="I104" s="109">
        <v>1934736</v>
      </c>
    </row>
    <row r="105" spans="1:9" ht="15" customHeight="1" x14ac:dyDescent="0.15">
      <c r="A105" s="110"/>
      <c r="B105" s="87" t="s">
        <v>192</v>
      </c>
      <c r="C105" s="112" t="s">
        <v>231</v>
      </c>
      <c r="D105" s="113"/>
      <c r="E105" s="110" t="s">
        <v>187</v>
      </c>
      <c r="F105" s="110" t="s">
        <v>187</v>
      </c>
      <c r="G105" s="115" t="s">
        <v>187</v>
      </c>
      <c r="H105" s="115" t="s">
        <v>187</v>
      </c>
      <c r="I105" s="109">
        <v>0</v>
      </c>
    </row>
    <row r="106" spans="1:9" ht="15" customHeight="1" x14ac:dyDescent="0.15">
      <c r="A106" s="110"/>
      <c r="B106" s="111"/>
      <c r="C106" s="112"/>
      <c r="D106" s="113"/>
      <c r="E106" s="110"/>
      <c r="F106" s="110"/>
      <c r="G106" s="115"/>
      <c r="H106" s="115"/>
      <c r="I106" s="109"/>
    </row>
    <row r="107" spans="1:9" ht="15" customHeight="1" x14ac:dyDescent="0.15">
      <c r="A107" s="110" t="s">
        <v>232</v>
      </c>
      <c r="B107" s="111"/>
      <c r="C107" s="112"/>
      <c r="D107" s="113" t="s">
        <v>132</v>
      </c>
      <c r="E107" s="110"/>
      <c r="F107" s="110"/>
      <c r="G107" s="115"/>
      <c r="H107" s="115"/>
      <c r="I107" s="116">
        <f>SUM(I108:I113)</f>
        <v>434010</v>
      </c>
    </row>
    <row r="108" spans="1:9" ht="15" customHeight="1" x14ac:dyDescent="0.15">
      <c r="A108" s="110"/>
      <c r="B108" s="87" t="s">
        <v>189</v>
      </c>
      <c r="C108" s="117" t="s">
        <v>234</v>
      </c>
      <c r="D108" s="113"/>
      <c r="E108" s="110" t="s">
        <v>187</v>
      </c>
      <c r="F108" s="110" t="s">
        <v>187</v>
      </c>
      <c r="G108" s="115" t="s">
        <v>187</v>
      </c>
      <c r="H108" s="115" t="s">
        <v>187</v>
      </c>
      <c r="I108" s="109">
        <v>93960</v>
      </c>
    </row>
    <row r="109" spans="1:9" ht="15" customHeight="1" x14ac:dyDescent="0.15">
      <c r="A109" s="110"/>
      <c r="B109" s="123" t="s">
        <v>190</v>
      </c>
      <c r="C109" s="112" t="s">
        <v>233</v>
      </c>
      <c r="D109" s="113"/>
      <c r="E109" s="110" t="s">
        <v>187</v>
      </c>
      <c r="F109" s="110" t="s">
        <v>187</v>
      </c>
      <c r="G109" s="115" t="s">
        <v>187</v>
      </c>
      <c r="H109" s="115" t="s">
        <v>187</v>
      </c>
      <c r="I109" s="109">
        <v>90010</v>
      </c>
    </row>
    <row r="110" spans="1:9" ht="15" customHeight="1" x14ac:dyDescent="0.15">
      <c r="A110" s="110"/>
      <c r="B110" s="123" t="s">
        <v>244</v>
      </c>
      <c r="C110" s="112" t="s">
        <v>233</v>
      </c>
      <c r="D110" s="113"/>
      <c r="E110" s="110" t="s">
        <v>187</v>
      </c>
      <c r="F110" s="110" t="s">
        <v>187</v>
      </c>
      <c r="G110" s="115" t="s">
        <v>187</v>
      </c>
      <c r="H110" s="115" t="s">
        <v>187</v>
      </c>
      <c r="I110" s="109">
        <v>123060</v>
      </c>
    </row>
    <row r="111" spans="1:9" ht="15" customHeight="1" x14ac:dyDescent="0.15">
      <c r="A111" s="110"/>
      <c r="B111" s="123" t="s">
        <v>245</v>
      </c>
      <c r="C111" s="112" t="s">
        <v>234</v>
      </c>
      <c r="D111" s="113"/>
      <c r="E111" s="110" t="s">
        <v>187</v>
      </c>
      <c r="F111" s="110" t="s">
        <v>187</v>
      </c>
      <c r="G111" s="115" t="s">
        <v>187</v>
      </c>
      <c r="H111" s="115" t="s">
        <v>187</v>
      </c>
      <c r="I111" s="109">
        <v>89160</v>
      </c>
    </row>
    <row r="112" spans="1:9" ht="15" customHeight="1" x14ac:dyDescent="0.15">
      <c r="A112" s="110"/>
      <c r="B112" s="123" t="s">
        <v>191</v>
      </c>
      <c r="C112" s="112" t="s">
        <v>233</v>
      </c>
      <c r="D112" s="113"/>
      <c r="E112" s="110" t="s">
        <v>187</v>
      </c>
      <c r="F112" s="110" t="s">
        <v>187</v>
      </c>
      <c r="G112" s="115" t="s">
        <v>187</v>
      </c>
      <c r="H112" s="115" t="s">
        <v>187</v>
      </c>
      <c r="I112" s="109">
        <v>37820</v>
      </c>
    </row>
    <row r="113" spans="1:9" ht="15" customHeight="1" x14ac:dyDescent="0.15">
      <c r="A113" s="110"/>
      <c r="B113" s="123" t="s">
        <v>192</v>
      </c>
      <c r="C113" s="112" t="s">
        <v>233</v>
      </c>
      <c r="D113" s="113"/>
      <c r="E113" s="110" t="s">
        <v>187</v>
      </c>
      <c r="F113" s="110" t="s">
        <v>187</v>
      </c>
      <c r="G113" s="115" t="s">
        <v>187</v>
      </c>
      <c r="H113" s="115" t="s">
        <v>187</v>
      </c>
      <c r="I113" s="109">
        <v>0</v>
      </c>
    </row>
    <row r="114" spans="1:9" ht="15" customHeight="1" x14ac:dyDescent="0.15">
      <c r="A114" s="110"/>
      <c r="B114" s="123"/>
      <c r="C114" s="112"/>
      <c r="D114" s="113"/>
      <c r="E114" s="110"/>
      <c r="F114" s="110"/>
      <c r="G114" s="115"/>
      <c r="H114" s="115"/>
      <c r="I114" s="109"/>
    </row>
    <row r="115" spans="1:9" ht="15" customHeight="1" x14ac:dyDescent="0.15">
      <c r="A115" s="110" t="s">
        <v>235</v>
      </c>
      <c r="B115" s="87" t="s">
        <v>189</v>
      </c>
      <c r="C115" s="112" t="s">
        <v>236</v>
      </c>
      <c r="D115" s="113" t="s">
        <v>132</v>
      </c>
      <c r="E115" s="110" t="s">
        <v>187</v>
      </c>
      <c r="F115" s="110" t="s">
        <v>187</v>
      </c>
      <c r="G115" s="115" t="s">
        <v>187</v>
      </c>
      <c r="H115" s="115" t="s">
        <v>187</v>
      </c>
      <c r="I115" s="109">
        <v>6000</v>
      </c>
    </row>
    <row r="116" spans="1:9" ht="15" customHeight="1" x14ac:dyDescent="0.15">
      <c r="A116" s="110"/>
      <c r="B116" s="87"/>
      <c r="C116" s="126"/>
      <c r="D116" s="113"/>
      <c r="E116" s="110"/>
      <c r="F116" s="110"/>
      <c r="G116" s="115"/>
      <c r="H116" s="115"/>
      <c r="I116" s="109"/>
    </row>
    <row r="117" spans="1:9" ht="15" customHeight="1" x14ac:dyDescent="0.15">
      <c r="A117" s="198" t="s">
        <v>237</v>
      </c>
      <c r="B117" s="198"/>
      <c r="C117" s="198"/>
      <c r="D117" s="198"/>
      <c r="E117" s="198"/>
      <c r="F117" s="198"/>
      <c r="G117" s="198"/>
      <c r="H117" s="198"/>
      <c r="I117" s="120">
        <f>SUM(I69,I71,I73,I75,I77,I79,I81,I90,I99,I107,I115)</f>
        <v>94339579</v>
      </c>
    </row>
    <row r="118" spans="1:9" ht="15" customHeight="1" x14ac:dyDescent="0.15">
      <c r="A118" s="194" t="s">
        <v>238</v>
      </c>
      <c r="B118" s="194"/>
      <c r="C118" s="194"/>
      <c r="D118" s="194"/>
      <c r="E118" s="194"/>
      <c r="F118" s="194"/>
      <c r="G118" s="194"/>
      <c r="H118" s="194"/>
      <c r="I118" s="131">
        <f>SUM(I67,I117)</f>
        <v>836986056</v>
      </c>
    </row>
    <row r="119" spans="1:9" ht="15" customHeight="1" x14ac:dyDescent="0.15">
      <c r="A119" s="199" t="s">
        <v>239</v>
      </c>
      <c r="B119" s="199"/>
      <c r="C119" s="199"/>
      <c r="D119" s="199"/>
      <c r="E119" s="199"/>
      <c r="F119" s="199"/>
      <c r="G119" s="199"/>
      <c r="H119" s="199"/>
      <c r="I119" s="140">
        <f>SUM(I56,I118)</f>
        <v>1157354752</v>
      </c>
    </row>
    <row r="120" spans="1:9" ht="15" customHeight="1" x14ac:dyDescent="0.15">
      <c r="A120" s="157"/>
      <c r="B120" s="157"/>
      <c r="C120" s="157"/>
      <c r="D120" s="157"/>
      <c r="E120" s="157"/>
      <c r="F120" s="157"/>
      <c r="G120" s="157"/>
      <c r="H120" s="157"/>
      <c r="I120" s="158"/>
    </row>
    <row r="121" spans="1:9" ht="24" customHeight="1" x14ac:dyDescent="0.15">
      <c r="A121" s="145" t="s">
        <v>309</v>
      </c>
    </row>
    <row r="122" spans="1:9" ht="23.1" customHeight="1" x14ac:dyDescent="0.15">
      <c r="A122" s="189" t="s">
        <v>174</v>
      </c>
      <c r="B122" s="189"/>
      <c r="C122" s="189"/>
      <c r="D122" s="190"/>
      <c r="E122" s="190"/>
      <c r="F122" s="190"/>
      <c r="G122" s="190"/>
      <c r="H122" s="190"/>
      <c r="I122" s="190"/>
    </row>
    <row r="123" spans="1:9" ht="15" customHeight="1" x14ac:dyDescent="0.15">
      <c r="A123" s="191" t="str">
        <f>A3</f>
        <v>令和６年  ３月 ３１日 現在</v>
      </c>
      <c r="B123" s="191"/>
      <c r="C123" s="191"/>
      <c r="D123" s="191"/>
      <c r="E123" s="191"/>
      <c r="F123" s="191"/>
      <c r="G123" s="191"/>
      <c r="H123" s="191"/>
      <c r="I123" s="191"/>
    </row>
    <row r="124" spans="1:9" ht="15" customHeight="1" x14ac:dyDescent="0.15">
      <c r="A124" s="101" t="s">
        <v>175</v>
      </c>
      <c r="B124" s="102"/>
      <c r="C124" s="102"/>
      <c r="D124" s="102"/>
      <c r="E124" s="102"/>
      <c r="F124" s="102"/>
      <c r="G124" s="102"/>
      <c r="H124" s="102"/>
      <c r="I124" s="102"/>
    </row>
    <row r="125" spans="1:9" ht="15" customHeight="1" x14ac:dyDescent="0.15">
      <c r="I125" s="88" t="s">
        <v>139</v>
      </c>
    </row>
    <row r="126" spans="1:9" s="105" customFormat="1" ht="23.1" customHeight="1" x14ac:dyDescent="0.15">
      <c r="A126" s="103" t="s">
        <v>176</v>
      </c>
      <c r="B126" s="186" t="s">
        <v>177</v>
      </c>
      <c r="C126" s="187"/>
      <c r="D126" s="188"/>
      <c r="E126" s="104" t="s">
        <v>178</v>
      </c>
      <c r="F126" s="103" t="s">
        <v>179</v>
      </c>
      <c r="G126" s="103" t="s">
        <v>147</v>
      </c>
      <c r="H126" s="104" t="s">
        <v>148</v>
      </c>
      <c r="I126" s="104" t="s">
        <v>180</v>
      </c>
    </row>
    <row r="127" spans="1:9" ht="15" customHeight="1" x14ac:dyDescent="0.15">
      <c r="A127" s="192" t="s">
        <v>240</v>
      </c>
      <c r="B127" s="192"/>
      <c r="C127" s="192"/>
      <c r="D127" s="193"/>
      <c r="E127" s="193"/>
      <c r="F127" s="193"/>
      <c r="G127" s="193"/>
      <c r="H127" s="193"/>
      <c r="I127" s="193"/>
    </row>
    <row r="128" spans="1:9" ht="15" customHeight="1" x14ac:dyDescent="0.15">
      <c r="A128" s="192" t="s">
        <v>241</v>
      </c>
      <c r="B128" s="192"/>
      <c r="C128" s="192"/>
      <c r="D128" s="193"/>
      <c r="E128" s="193"/>
      <c r="F128" s="193"/>
      <c r="G128" s="193"/>
      <c r="H128" s="193"/>
      <c r="I128" s="193"/>
    </row>
    <row r="129" spans="1:9" ht="15" customHeight="1" x14ac:dyDescent="0.15">
      <c r="A129" s="106"/>
      <c r="B129" s="132"/>
      <c r="C129" s="133"/>
      <c r="D129" s="134"/>
      <c r="E129" s="135"/>
      <c r="F129" s="200"/>
      <c r="G129" s="135"/>
      <c r="H129" s="135"/>
      <c r="I129" s="135"/>
    </row>
    <row r="130" spans="1:9" ht="15" customHeight="1" x14ac:dyDescent="0.15">
      <c r="A130" s="110" t="s">
        <v>242</v>
      </c>
      <c r="B130" s="111"/>
      <c r="C130" s="112"/>
      <c r="D130" s="113" t="s">
        <v>132</v>
      </c>
      <c r="E130" s="110"/>
      <c r="F130" s="201"/>
      <c r="G130" s="115"/>
      <c r="H130" s="115"/>
      <c r="I130" s="116">
        <f>SUM(I131:I136)</f>
        <v>23316225</v>
      </c>
    </row>
    <row r="131" spans="1:9" ht="15" customHeight="1" x14ac:dyDescent="0.15">
      <c r="A131" s="110"/>
      <c r="B131" s="87" t="s">
        <v>189</v>
      </c>
      <c r="C131" s="141" t="s">
        <v>330</v>
      </c>
      <c r="D131" s="113"/>
      <c r="E131" s="110" t="s">
        <v>187</v>
      </c>
      <c r="F131" s="201"/>
      <c r="G131" s="115" t="s">
        <v>187</v>
      </c>
      <c r="H131" s="115" t="s">
        <v>187</v>
      </c>
      <c r="I131" s="109">
        <v>17927149</v>
      </c>
    </row>
    <row r="132" spans="1:9" ht="15" customHeight="1" x14ac:dyDescent="0.15">
      <c r="A132" s="110"/>
      <c r="B132" s="123" t="s">
        <v>190</v>
      </c>
      <c r="C132" s="141" t="s">
        <v>243</v>
      </c>
      <c r="D132" s="113"/>
      <c r="E132" s="110" t="s">
        <v>187</v>
      </c>
      <c r="F132" s="201"/>
      <c r="G132" s="115" t="s">
        <v>187</v>
      </c>
      <c r="H132" s="115" t="s">
        <v>187</v>
      </c>
      <c r="I132" s="109">
        <v>1913944</v>
      </c>
    </row>
    <row r="133" spans="1:9" ht="15" customHeight="1" x14ac:dyDescent="0.15">
      <c r="A133" s="110"/>
      <c r="B133" s="123" t="s">
        <v>244</v>
      </c>
      <c r="C133" s="141" t="s">
        <v>243</v>
      </c>
      <c r="D133" s="113"/>
      <c r="E133" s="110" t="s">
        <v>187</v>
      </c>
      <c r="F133" s="201"/>
      <c r="G133" s="115" t="s">
        <v>187</v>
      </c>
      <c r="H133" s="115" t="s">
        <v>187</v>
      </c>
      <c r="I133" s="109">
        <v>1613959</v>
      </c>
    </row>
    <row r="134" spans="1:9" ht="15" customHeight="1" x14ac:dyDescent="0.15">
      <c r="A134" s="110"/>
      <c r="B134" s="123" t="s">
        <v>245</v>
      </c>
      <c r="C134" s="141" t="s">
        <v>243</v>
      </c>
      <c r="D134" s="113"/>
      <c r="E134" s="110" t="s">
        <v>187</v>
      </c>
      <c r="F134" s="201"/>
      <c r="G134" s="115" t="s">
        <v>187</v>
      </c>
      <c r="H134" s="115" t="s">
        <v>187</v>
      </c>
      <c r="I134" s="109">
        <v>1339889</v>
      </c>
    </row>
    <row r="135" spans="1:9" ht="15" customHeight="1" x14ac:dyDescent="0.15">
      <c r="A135" s="110"/>
      <c r="B135" s="123" t="s">
        <v>191</v>
      </c>
      <c r="C135" s="141" t="s">
        <v>246</v>
      </c>
      <c r="D135" s="113"/>
      <c r="E135" s="110" t="s">
        <v>187</v>
      </c>
      <c r="F135" s="201"/>
      <c r="G135" s="115" t="s">
        <v>187</v>
      </c>
      <c r="H135" s="115" t="s">
        <v>187</v>
      </c>
      <c r="I135" s="109">
        <v>521284</v>
      </c>
    </row>
    <row r="136" spans="1:9" ht="15" customHeight="1" x14ac:dyDescent="0.15">
      <c r="A136" s="110"/>
      <c r="B136" s="123" t="s">
        <v>192</v>
      </c>
      <c r="C136" s="141" t="s">
        <v>378</v>
      </c>
      <c r="D136" s="113"/>
      <c r="E136" s="110" t="s">
        <v>187</v>
      </c>
      <c r="F136" s="201"/>
      <c r="G136" s="115" t="s">
        <v>187</v>
      </c>
      <c r="H136" s="115" t="s">
        <v>187</v>
      </c>
      <c r="I136" s="109">
        <v>0</v>
      </c>
    </row>
    <row r="137" spans="1:9" ht="15" customHeight="1" x14ac:dyDescent="0.15">
      <c r="A137" s="110"/>
      <c r="B137" s="111"/>
      <c r="C137" s="112"/>
      <c r="D137" s="113"/>
      <c r="E137" s="110"/>
      <c r="F137" s="201"/>
      <c r="G137" s="115"/>
      <c r="H137" s="115"/>
      <c r="I137" s="109"/>
    </row>
    <row r="138" spans="1:9" ht="15" customHeight="1" x14ac:dyDescent="0.15">
      <c r="A138" s="110" t="s">
        <v>247</v>
      </c>
      <c r="B138" s="87"/>
      <c r="C138" s="112"/>
      <c r="D138" s="113" t="s">
        <v>132</v>
      </c>
      <c r="E138" s="110"/>
      <c r="F138" s="201"/>
      <c r="G138" s="115"/>
      <c r="H138" s="115"/>
      <c r="I138" s="116">
        <f>SUM(I139:I141)</f>
        <v>0</v>
      </c>
    </row>
    <row r="139" spans="1:9" ht="15" customHeight="1" x14ac:dyDescent="0.15">
      <c r="A139" s="110" t="s">
        <v>248</v>
      </c>
      <c r="B139" s="87" t="s">
        <v>189</v>
      </c>
      <c r="C139" s="117" t="s">
        <v>186</v>
      </c>
      <c r="D139" s="113" t="s">
        <v>249</v>
      </c>
      <c r="E139" s="110" t="s">
        <v>187</v>
      </c>
      <c r="F139" s="201"/>
      <c r="G139" s="115" t="s">
        <v>187</v>
      </c>
      <c r="H139" s="115" t="s">
        <v>187</v>
      </c>
      <c r="I139" s="109">
        <v>0</v>
      </c>
    </row>
    <row r="140" spans="1:9" ht="15" customHeight="1" x14ac:dyDescent="0.15">
      <c r="A140" s="110"/>
      <c r="B140" s="87" t="s">
        <v>189</v>
      </c>
      <c r="C140" s="119" t="s">
        <v>193</v>
      </c>
      <c r="D140" s="113" t="s">
        <v>250</v>
      </c>
      <c r="E140" s="110" t="s">
        <v>187</v>
      </c>
      <c r="F140" s="201"/>
      <c r="G140" s="115" t="s">
        <v>187</v>
      </c>
      <c r="H140" s="115" t="s">
        <v>187</v>
      </c>
      <c r="I140" s="109">
        <v>0</v>
      </c>
    </row>
    <row r="141" spans="1:9" ht="15" customHeight="1" x14ac:dyDescent="0.15">
      <c r="A141" s="110"/>
      <c r="B141" s="123"/>
      <c r="C141" s="119"/>
      <c r="D141" s="113"/>
      <c r="E141" s="110"/>
      <c r="F141" s="201"/>
      <c r="G141" s="115"/>
      <c r="H141" s="115"/>
      <c r="I141" s="109"/>
    </row>
    <row r="142" spans="1:9" ht="15" customHeight="1" x14ac:dyDescent="0.15">
      <c r="A142" s="110"/>
      <c r="B142" s="111"/>
      <c r="C142" s="112"/>
      <c r="D142" s="113"/>
      <c r="E142" s="110"/>
      <c r="F142" s="201"/>
      <c r="G142" s="115"/>
      <c r="H142" s="115"/>
      <c r="I142" s="109"/>
    </row>
    <row r="143" spans="1:9" ht="15" customHeight="1" x14ac:dyDescent="0.15">
      <c r="A143" s="110"/>
      <c r="B143" s="111"/>
      <c r="C143" s="112"/>
      <c r="D143" s="113"/>
      <c r="E143" s="110"/>
      <c r="F143" s="201"/>
      <c r="G143" s="115"/>
      <c r="H143" s="115"/>
      <c r="I143" s="109"/>
    </row>
    <row r="144" spans="1:9" ht="15" customHeight="1" x14ac:dyDescent="0.15">
      <c r="A144" s="142" t="s">
        <v>251</v>
      </c>
      <c r="B144" s="111"/>
      <c r="C144" s="112"/>
      <c r="D144" s="113" t="s">
        <v>132</v>
      </c>
      <c r="E144" s="110"/>
      <c r="F144" s="201"/>
      <c r="G144" s="115"/>
      <c r="H144" s="115"/>
      <c r="I144" s="116">
        <f>SUM(I145:I150)</f>
        <v>2002440</v>
      </c>
    </row>
    <row r="145" spans="1:9" ht="15" customHeight="1" x14ac:dyDescent="0.15">
      <c r="A145" s="110"/>
      <c r="B145" s="87" t="s">
        <v>189</v>
      </c>
      <c r="C145" s="112" t="s">
        <v>252</v>
      </c>
      <c r="D145" s="113"/>
      <c r="E145" s="110" t="s">
        <v>187</v>
      </c>
      <c r="F145" s="201"/>
      <c r="G145" s="115" t="s">
        <v>187</v>
      </c>
      <c r="H145" s="115" t="s">
        <v>187</v>
      </c>
      <c r="I145" s="109">
        <v>919800</v>
      </c>
    </row>
    <row r="146" spans="1:9" ht="15" customHeight="1" x14ac:dyDescent="0.15">
      <c r="A146" s="110"/>
      <c r="B146" s="123" t="s">
        <v>190</v>
      </c>
      <c r="C146" s="112" t="s">
        <v>252</v>
      </c>
      <c r="D146" s="113"/>
      <c r="E146" s="110" t="s">
        <v>187</v>
      </c>
      <c r="F146" s="201"/>
      <c r="G146" s="115" t="s">
        <v>187</v>
      </c>
      <c r="H146" s="115" t="s">
        <v>187</v>
      </c>
      <c r="I146" s="109">
        <v>249840</v>
      </c>
    </row>
    <row r="147" spans="1:9" ht="15" customHeight="1" x14ac:dyDescent="0.15">
      <c r="A147" s="110"/>
      <c r="B147" s="123" t="s">
        <v>244</v>
      </c>
      <c r="C147" s="112" t="s">
        <v>252</v>
      </c>
      <c r="D147" s="113"/>
      <c r="E147" s="110" t="s">
        <v>187</v>
      </c>
      <c r="F147" s="201"/>
      <c r="G147" s="115" t="s">
        <v>187</v>
      </c>
      <c r="H147" s="115" t="s">
        <v>187</v>
      </c>
      <c r="I147" s="109">
        <v>249840</v>
      </c>
    </row>
    <row r="148" spans="1:9" ht="15" customHeight="1" x14ac:dyDescent="0.15">
      <c r="A148" s="110"/>
      <c r="B148" s="123" t="s">
        <v>245</v>
      </c>
      <c r="C148" s="112" t="s">
        <v>252</v>
      </c>
      <c r="D148" s="113"/>
      <c r="E148" s="110" t="s">
        <v>187</v>
      </c>
      <c r="F148" s="201"/>
      <c r="G148" s="115" t="s">
        <v>187</v>
      </c>
      <c r="H148" s="115" t="s">
        <v>187</v>
      </c>
      <c r="I148" s="109">
        <v>249840</v>
      </c>
    </row>
    <row r="149" spans="1:9" ht="15" customHeight="1" x14ac:dyDescent="0.15">
      <c r="A149" s="110"/>
      <c r="B149" s="123" t="s">
        <v>191</v>
      </c>
      <c r="C149" s="112" t="s">
        <v>252</v>
      </c>
      <c r="D149" s="113"/>
      <c r="E149" s="110" t="s">
        <v>187</v>
      </c>
      <c r="F149" s="201"/>
      <c r="G149" s="115" t="s">
        <v>187</v>
      </c>
      <c r="H149" s="115" t="s">
        <v>187</v>
      </c>
      <c r="I149" s="109">
        <v>333120</v>
      </c>
    </row>
    <row r="150" spans="1:9" ht="15" customHeight="1" x14ac:dyDescent="0.15">
      <c r="A150" s="110"/>
      <c r="B150" s="123" t="s">
        <v>192</v>
      </c>
      <c r="C150" s="112" t="s">
        <v>252</v>
      </c>
      <c r="D150" s="113"/>
      <c r="E150" s="110" t="s">
        <v>187</v>
      </c>
      <c r="F150" s="201"/>
      <c r="G150" s="115" t="s">
        <v>187</v>
      </c>
      <c r="H150" s="115" t="s">
        <v>187</v>
      </c>
      <c r="I150" s="109">
        <v>0</v>
      </c>
    </row>
    <row r="151" spans="1:9" ht="15" customHeight="1" x14ac:dyDescent="0.15">
      <c r="A151" s="110"/>
      <c r="B151" s="111"/>
      <c r="C151" s="112"/>
      <c r="D151" s="113"/>
      <c r="E151" s="110" t="s">
        <v>187</v>
      </c>
      <c r="F151" s="201"/>
      <c r="G151" s="115" t="s">
        <v>187</v>
      </c>
      <c r="H151" s="115" t="s">
        <v>187</v>
      </c>
      <c r="I151" s="109"/>
    </row>
    <row r="152" spans="1:9" ht="15" customHeight="1" x14ac:dyDescent="0.15">
      <c r="A152" s="110" t="s">
        <v>392</v>
      </c>
      <c r="B152" s="111"/>
      <c r="C152" s="112"/>
      <c r="D152" s="113"/>
      <c r="E152" s="110"/>
      <c r="F152" s="201"/>
      <c r="G152" s="115"/>
      <c r="H152" s="115"/>
      <c r="I152" s="116">
        <f>SUM(I153:I167)</f>
        <v>8702889</v>
      </c>
    </row>
    <row r="153" spans="1:9" ht="15" customHeight="1" x14ac:dyDescent="0.15">
      <c r="A153" s="110"/>
      <c r="B153" s="87" t="s">
        <v>185</v>
      </c>
      <c r="C153" s="141" t="s">
        <v>340</v>
      </c>
      <c r="D153" s="113"/>
      <c r="E153" s="110" t="s">
        <v>187</v>
      </c>
      <c r="F153" s="201"/>
      <c r="G153" s="115" t="s">
        <v>187</v>
      </c>
      <c r="H153" s="115" t="s">
        <v>187</v>
      </c>
      <c r="I153" s="109">
        <v>36188</v>
      </c>
    </row>
    <row r="154" spans="1:9" ht="15" customHeight="1" x14ac:dyDescent="0.15">
      <c r="A154" s="110"/>
      <c r="B154" s="87" t="s">
        <v>189</v>
      </c>
      <c r="C154" s="141" t="s">
        <v>253</v>
      </c>
      <c r="D154" s="113"/>
      <c r="E154" s="110" t="s">
        <v>187</v>
      </c>
      <c r="F154" s="201"/>
      <c r="G154" s="115" t="s">
        <v>187</v>
      </c>
      <c r="H154" s="115" t="s">
        <v>187</v>
      </c>
      <c r="I154" s="109">
        <v>6352820</v>
      </c>
    </row>
    <row r="155" spans="1:9" ht="15" customHeight="1" x14ac:dyDescent="0.15">
      <c r="A155" s="111"/>
      <c r="B155" s="123" t="s">
        <v>190</v>
      </c>
      <c r="C155" s="141" t="s">
        <v>253</v>
      </c>
      <c r="D155" s="113"/>
      <c r="E155" s="110" t="s">
        <v>187</v>
      </c>
      <c r="F155" s="201"/>
      <c r="G155" s="115" t="s">
        <v>187</v>
      </c>
      <c r="H155" s="115" t="s">
        <v>187</v>
      </c>
      <c r="I155" s="109">
        <v>567082</v>
      </c>
    </row>
    <row r="156" spans="1:9" ht="15" customHeight="1" x14ac:dyDescent="0.15">
      <c r="A156" s="111"/>
      <c r="B156" s="123" t="s">
        <v>244</v>
      </c>
      <c r="C156" s="141" t="s">
        <v>253</v>
      </c>
      <c r="D156" s="113"/>
      <c r="E156" s="110" t="s">
        <v>187</v>
      </c>
      <c r="F156" s="201"/>
      <c r="G156" s="115" t="s">
        <v>187</v>
      </c>
      <c r="H156" s="115" t="s">
        <v>187</v>
      </c>
      <c r="I156" s="109">
        <v>716464</v>
      </c>
    </row>
    <row r="157" spans="1:9" ht="15" customHeight="1" x14ac:dyDescent="0.15">
      <c r="A157" s="125"/>
      <c r="B157" s="143" t="s">
        <v>245</v>
      </c>
      <c r="C157" s="144" t="s">
        <v>253</v>
      </c>
      <c r="D157" s="127"/>
      <c r="E157" s="124" t="s">
        <v>187</v>
      </c>
      <c r="F157" s="202"/>
      <c r="G157" s="129" t="s">
        <v>187</v>
      </c>
      <c r="H157" s="129" t="s">
        <v>187</v>
      </c>
      <c r="I157" s="130">
        <v>604653</v>
      </c>
    </row>
    <row r="158" spans="1:9" ht="15" customHeight="1" x14ac:dyDescent="0.15">
      <c r="A158" s="112"/>
      <c r="B158" s="87"/>
      <c r="C158" s="141"/>
      <c r="D158" s="153"/>
      <c r="E158" s="112"/>
      <c r="F158" s="102"/>
      <c r="G158" s="154"/>
      <c r="H158" s="154"/>
      <c r="I158" s="155"/>
    </row>
    <row r="159" spans="1:9" ht="25.5" customHeight="1" x14ac:dyDescent="0.15">
      <c r="A159" s="145" t="s">
        <v>310</v>
      </c>
    </row>
    <row r="160" spans="1:9" ht="23.1" customHeight="1" x14ac:dyDescent="0.15">
      <c r="A160" s="189" t="s">
        <v>174</v>
      </c>
      <c r="B160" s="189"/>
      <c r="C160" s="189"/>
      <c r="D160" s="190"/>
      <c r="E160" s="190"/>
      <c r="F160" s="190"/>
      <c r="G160" s="190"/>
      <c r="H160" s="190"/>
      <c r="I160" s="190"/>
    </row>
    <row r="161" spans="1:9" ht="15" customHeight="1" x14ac:dyDescent="0.15">
      <c r="A161" s="191" t="str">
        <f>A3</f>
        <v>令和６年  ３月 ３１日 現在</v>
      </c>
      <c r="B161" s="191"/>
      <c r="C161" s="191"/>
      <c r="D161" s="191"/>
      <c r="E161" s="191"/>
      <c r="F161" s="191"/>
      <c r="G161" s="191"/>
      <c r="H161" s="191"/>
      <c r="I161" s="191"/>
    </row>
    <row r="162" spans="1:9" ht="15" customHeight="1" x14ac:dyDescent="0.15">
      <c r="A162" s="101" t="s">
        <v>175</v>
      </c>
      <c r="B162" s="102"/>
      <c r="C162" s="102"/>
      <c r="D162" s="102"/>
      <c r="E162" s="102"/>
      <c r="F162" s="102"/>
      <c r="G162" s="102"/>
      <c r="H162" s="102"/>
      <c r="I162" s="102"/>
    </row>
    <row r="163" spans="1:9" ht="15" customHeight="1" x14ac:dyDescent="0.15">
      <c r="I163" s="88" t="s">
        <v>139</v>
      </c>
    </row>
    <row r="164" spans="1:9" s="105" customFormat="1" ht="23.1" customHeight="1" x14ac:dyDescent="0.15">
      <c r="A164" s="103" t="s">
        <v>176</v>
      </c>
      <c r="B164" s="186" t="s">
        <v>177</v>
      </c>
      <c r="C164" s="187"/>
      <c r="D164" s="188"/>
      <c r="E164" s="104" t="s">
        <v>178</v>
      </c>
      <c r="F164" s="103" t="s">
        <v>179</v>
      </c>
      <c r="G164" s="103" t="s">
        <v>147</v>
      </c>
      <c r="H164" s="104" t="s">
        <v>148</v>
      </c>
      <c r="I164" s="104" t="s">
        <v>180</v>
      </c>
    </row>
    <row r="165" spans="1:9" ht="15" customHeight="1" x14ac:dyDescent="0.15">
      <c r="A165" s="111"/>
      <c r="B165" s="123"/>
      <c r="C165" s="141"/>
      <c r="D165" s="113"/>
      <c r="E165" s="110"/>
      <c r="F165" s="200"/>
      <c r="G165" s="115"/>
      <c r="H165" s="115"/>
      <c r="I165" s="109"/>
    </row>
    <row r="166" spans="1:9" ht="15" customHeight="1" x14ac:dyDescent="0.15">
      <c r="A166" s="111"/>
      <c r="B166" s="123" t="s">
        <v>191</v>
      </c>
      <c r="C166" s="141" t="s">
        <v>253</v>
      </c>
      <c r="D166" s="113"/>
      <c r="E166" s="110" t="s">
        <v>187</v>
      </c>
      <c r="F166" s="201"/>
      <c r="G166" s="115" t="s">
        <v>187</v>
      </c>
      <c r="H166" s="115" t="s">
        <v>187</v>
      </c>
      <c r="I166" s="109">
        <v>425682</v>
      </c>
    </row>
    <row r="167" spans="1:9" ht="15" customHeight="1" x14ac:dyDescent="0.15">
      <c r="A167" s="111"/>
      <c r="B167" s="123" t="s">
        <v>192</v>
      </c>
      <c r="C167" s="141" t="s">
        <v>253</v>
      </c>
      <c r="D167" s="113"/>
      <c r="E167" s="110" t="s">
        <v>187</v>
      </c>
      <c r="F167" s="202"/>
      <c r="G167" s="115" t="s">
        <v>187</v>
      </c>
      <c r="H167" s="115" t="s">
        <v>187</v>
      </c>
      <c r="I167" s="109">
        <v>0</v>
      </c>
    </row>
    <row r="168" spans="1:9" ht="15" customHeight="1" x14ac:dyDescent="0.15">
      <c r="A168" s="111"/>
      <c r="B168" s="123"/>
      <c r="C168" s="141"/>
      <c r="D168" s="113"/>
      <c r="E168" s="110"/>
      <c r="F168" s="184"/>
      <c r="G168" s="115"/>
      <c r="H168" s="115"/>
      <c r="I168" s="109"/>
    </row>
    <row r="169" spans="1:9" ht="15" customHeight="1" x14ac:dyDescent="0.15">
      <c r="A169" s="111" t="s">
        <v>391</v>
      </c>
      <c r="B169" s="123"/>
      <c r="C169" s="141"/>
      <c r="D169" s="113"/>
      <c r="E169" s="110"/>
      <c r="F169" s="177"/>
      <c r="G169" s="115"/>
      <c r="H169" s="115"/>
      <c r="I169" s="109"/>
    </row>
    <row r="170" spans="1:9" ht="15" customHeight="1" x14ac:dyDescent="0.15">
      <c r="A170" s="111"/>
      <c r="B170" s="123" t="s">
        <v>1</v>
      </c>
      <c r="C170" s="141" t="s">
        <v>393</v>
      </c>
      <c r="D170" s="113"/>
      <c r="E170" s="110"/>
      <c r="F170" s="177"/>
      <c r="G170" s="115"/>
      <c r="H170" s="115"/>
      <c r="I170" s="109">
        <v>1</v>
      </c>
    </row>
    <row r="171" spans="1:9" ht="15" customHeight="1" x14ac:dyDescent="0.15">
      <c r="A171" s="111"/>
      <c r="B171" s="123" t="s">
        <v>44</v>
      </c>
      <c r="C171" s="141" t="s">
        <v>393</v>
      </c>
      <c r="D171" s="113"/>
      <c r="E171" s="110"/>
      <c r="F171" s="177"/>
      <c r="G171" s="115"/>
      <c r="H171" s="115"/>
      <c r="I171" s="109">
        <v>1</v>
      </c>
    </row>
    <row r="172" spans="1:9" ht="15" customHeight="1" x14ac:dyDescent="0.15">
      <c r="A172" s="111"/>
      <c r="B172" s="123"/>
      <c r="C172" s="141"/>
      <c r="D172" s="113"/>
      <c r="E172" s="110"/>
      <c r="F172" s="177"/>
      <c r="G172" s="115"/>
      <c r="H172" s="115"/>
      <c r="I172" s="116">
        <f>SUM(I170:I171)</f>
        <v>2</v>
      </c>
    </row>
    <row r="173" spans="1:9" ht="15" customHeight="1" x14ac:dyDescent="0.15">
      <c r="A173" s="111"/>
      <c r="B173" s="123"/>
      <c r="C173" s="141"/>
      <c r="D173" s="113"/>
      <c r="E173" s="110"/>
      <c r="F173" s="183"/>
      <c r="G173" s="115"/>
      <c r="H173" s="115"/>
      <c r="I173" s="109"/>
    </row>
    <row r="174" spans="1:9" ht="15" customHeight="1" x14ac:dyDescent="0.15">
      <c r="A174" s="194" t="s">
        <v>254</v>
      </c>
      <c r="B174" s="194"/>
      <c r="C174" s="194"/>
      <c r="D174" s="194"/>
      <c r="E174" s="194"/>
      <c r="F174" s="194"/>
      <c r="G174" s="194"/>
      <c r="H174" s="194"/>
      <c r="I174" s="131">
        <f>SUM(I130,I138,I144,I152,I172)</f>
        <v>34021556</v>
      </c>
    </row>
    <row r="175" spans="1:9" ht="15" customHeight="1" x14ac:dyDescent="0.15">
      <c r="A175" s="192" t="s">
        <v>255</v>
      </c>
      <c r="B175" s="192"/>
      <c r="C175" s="192"/>
      <c r="D175" s="193"/>
      <c r="E175" s="193"/>
      <c r="F175" s="193"/>
      <c r="G175" s="193"/>
      <c r="H175" s="193"/>
      <c r="I175" s="193"/>
    </row>
    <row r="176" spans="1:9" ht="15" customHeight="1" x14ac:dyDescent="0.15">
      <c r="A176" s="106"/>
      <c r="B176" s="132"/>
      <c r="C176" s="133"/>
      <c r="D176" s="134"/>
      <c r="E176" s="135"/>
      <c r="F176" s="200"/>
      <c r="G176" s="135"/>
      <c r="H176" s="135"/>
      <c r="I176" s="135"/>
    </row>
    <row r="177" spans="1:9" ht="15" customHeight="1" x14ac:dyDescent="0.15">
      <c r="A177" s="110" t="s">
        <v>256</v>
      </c>
      <c r="B177" s="111"/>
      <c r="C177" s="112"/>
      <c r="D177" s="113" t="s">
        <v>132</v>
      </c>
      <c r="E177" s="110"/>
      <c r="F177" s="201"/>
      <c r="G177" s="115"/>
      <c r="H177" s="115"/>
      <c r="I177" s="116">
        <f>SUM(I178:I179)</f>
        <v>0</v>
      </c>
    </row>
    <row r="178" spans="1:9" ht="15" customHeight="1" x14ac:dyDescent="0.15">
      <c r="A178" s="110"/>
      <c r="B178" s="87" t="s">
        <v>189</v>
      </c>
      <c r="C178" s="117" t="s">
        <v>186</v>
      </c>
      <c r="D178" s="113" t="s">
        <v>249</v>
      </c>
      <c r="E178" s="110" t="s">
        <v>187</v>
      </c>
      <c r="F178" s="201"/>
      <c r="G178" s="115" t="s">
        <v>187</v>
      </c>
      <c r="H178" s="115" t="s">
        <v>187</v>
      </c>
      <c r="I178" s="109">
        <v>0</v>
      </c>
    </row>
    <row r="179" spans="1:9" ht="15" customHeight="1" x14ac:dyDescent="0.15">
      <c r="A179" s="110"/>
      <c r="B179" s="87" t="s">
        <v>189</v>
      </c>
      <c r="C179" s="119" t="s">
        <v>193</v>
      </c>
      <c r="D179" s="113" t="s">
        <v>250</v>
      </c>
      <c r="E179" s="110" t="s">
        <v>187</v>
      </c>
      <c r="F179" s="201"/>
      <c r="G179" s="115" t="s">
        <v>187</v>
      </c>
      <c r="H179" s="115" t="s">
        <v>187</v>
      </c>
      <c r="I179" s="109">
        <v>0</v>
      </c>
    </row>
    <row r="180" spans="1:9" ht="15" customHeight="1" x14ac:dyDescent="0.15">
      <c r="A180" s="110"/>
      <c r="B180" s="87"/>
      <c r="C180" s="119"/>
      <c r="D180" s="113"/>
      <c r="E180" s="110"/>
      <c r="F180" s="201"/>
      <c r="G180" s="115"/>
      <c r="H180" s="115"/>
      <c r="I180" s="109"/>
    </row>
    <row r="181" spans="1:9" ht="15" customHeight="1" x14ac:dyDescent="0.15">
      <c r="A181" s="110" t="s">
        <v>341</v>
      </c>
      <c r="B181" s="87"/>
      <c r="C181" s="119"/>
      <c r="D181" s="113"/>
      <c r="E181" s="110"/>
      <c r="F181" s="201"/>
      <c r="G181" s="115"/>
      <c r="H181" s="115"/>
      <c r="I181" s="116">
        <f>SUM(I182:I187)</f>
        <v>2169310</v>
      </c>
    </row>
    <row r="182" spans="1:9" ht="15" customHeight="1" x14ac:dyDescent="0.15">
      <c r="A182" s="110"/>
      <c r="B182" s="87" t="s">
        <v>342</v>
      </c>
      <c r="C182" s="119" t="s">
        <v>343</v>
      </c>
      <c r="D182" s="113"/>
      <c r="E182" s="110"/>
      <c r="F182" s="201"/>
      <c r="G182" s="115"/>
      <c r="H182" s="115"/>
      <c r="I182" s="109">
        <v>1067010</v>
      </c>
    </row>
    <row r="183" spans="1:9" ht="15" customHeight="1" x14ac:dyDescent="0.15">
      <c r="A183" s="110"/>
      <c r="B183" s="87" t="s">
        <v>326</v>
      </c>
      <c r="C183" s="119" t="s">
        <v>343</v>
      </c>
      <c r="D183" s="113"/>
      <c r="E183" s="110"/>
      <c r="F183" s="201"/>
      <c r="G183" s="115"/>
      <c r="H183" s="115"/>
      <c r="I183" s="109">
        <v>293700</v>
      </c>
    </row>
    <row r="184" spans="1:9" ht="15" customHeight="1" x14ac:dyDescent="0.15">
      <c r="A184" s="110"/>
      <c r="B184" s="87" t="s">
        <v>327</v>
      </c>
      <c r="C184" s="119" t="s">
        <v>343</v>
      </c>
      <c r="D184" s="113"/>
      <c r="E184" s="110"/>
      <c r="F184" s="201"/>
      <c r="G184" s="115"/>
      <c r="H184" s="115"/>
      <c r="I184" s="109">
        <v>293700</v>
      </c>
    </row>
    <row r="185" spans="1:9" ht="15" customHeight="1" x14ac:dyDescent="0.15">
      <c r="A185" s="110"/>
      <c r="B185" s="87" t="s">
        <v>328</v>
      </c>
      <c r="C185" s="119" t="s">
        <v>343</v>
      </c>
      <c r="D185" s="113"/>
      <c r="E185" s="110"/>
      <c r="F185" s="201"/>
      <c r="G185" s="115"/>
      <c r="H185" s="115"/>
      <c r="I185" s="109">
        <v>293700</v>
      </c>
    </row>
    <row r="186" spans="1:9" ht="15" customHeight="1" x14ac:dyDescent="0.15">
      <c r="A186" s="110"/>
      <c r="B186" s="87" t="s">
        <v>344</v>
      </c>
      <c r="C186" s="119" t="s">
        <v>343</v>
      </c>
      <c r="D186" s="113"/>
      <c r="E186" s="110"/>
      <c r="F186" s="201"/>
      <c r="G186" s="115"/>
      <c r="H186" s="115"/>
      <c r="I186" s="109">
        <v>221200</v>
      </c>
    </row>
    <row r="187" spans="1:9" ht="15" customHeight="1" x14ac:dyDescent="0.15">
      <c r="A187" s="110"/>
      <c r="B187" s="87" t="s">
        <v>345</v>
      </c>
      <c r="C187" s="119" t="s">
        <v>343</v>
      </c>
      <c r="D187" s="113"/>
      <c r="E187" s="110"/>
      <c r="F187" s="201"/>
      <c r="G187" s="115"/>
      <c r="H187" s="115"/>
      <c r="I187" s="109">
        <v>0</v>
      </c>
    </row>
    <row r="188" spans="1:9" ht="15" customHeight="1" x14ac:dyDescent="0.15">
      <c r="A188" s="110"/>
      <c r="B188" s="123"/>
      <c r="C188" s="119"/>
      <c r="D188" s="113"/>
      <c r="E188" s="110"/>
      <c r="F188" s="201"/>
      <c r="G188" s="115"/>
      <c r="H188" s="115"/>
      <c r="I188" s="109"/>
    </row>
    <row r="189" spans="1:9" ht="15" hidden="1" customHeight="1" x14ac:dyDescent="0.15">
      <c r="A189" s="110"/>
      <c r="B189" s="111"/>
      <c r="C189" s="112"/>
      <c r="D189" s="113"/>
      <c r="E189" s="110"/>
      <c r="F189" s="201"/>
      <c r="G189" s="115"/>
      <c r="H189" s="115"/>
      <c r="I189" s="109"/>
    </row>
    <row r="190" spans="1:9" ht="15" hidden="1" customHeight="1" x14ac:dyDescent="0.15">
      <c r="A190" s="110" t="s">
        <v>257</v>
      </c>
      <c r="B190" s="111"/>
      <c r="C190" s="112"/>
      <c r="D190" s="113" t="s">
        <v>132</v>
      </c>
      <c r="E190" s="110"/>
      <c r="F190" s="201"/>
      <c r="G190" s="115"/>
      <c r="H190" s="115"/>
      <c r="I190" s="116">
        <f>SUM(I191:I196)</f>
        <v>0</v>
      </c>
    </row>
    <row r="191" spans="1:9" ht="15" hidden="1" customHeight="1" x14ac:dyDescent="0.15">
      <c r="A191" s="110"/>
      <c r="B191" s="87" t="s">
        <v>189</v>
      </c>
      <c r="C191" s="112" t="s">
        <v>252</v>
      </c>
      <c r="D191" s="113"/>
      <c r="E191" s="110" t="s">
        <v>187</v>
      </c>
      <c r="F191" s="201"/>
      <c r="G191" s="115" t="s">
        <v>187</v>
      </c>
      <c r="H191" s="115" t="s">
        <v>187</v>
      </c>
      <c r="I191" s="109"/>
    </row>
    <row r="192" spans="1:9" ht="15" hidden="1" customHeight="1" x14ac:dyDescent="0.15">
      <c r="A192" s="110"/>
      <c r="B192" s="123" t="s">
        <v>190</v>
      </c>
      <c r="C192" s="112" t="s">
        <v>252</v>
      </c>
      <c r="D192" s="113"/>
      <c r="E192" s="110" t="s">
        <v>187</v>
      </c>
      <c r="F192" s="201"/>
      <c r="G192" s="115" t="s">
        <v>187</v>
      </c>
      <c r="H192" s="115" t="s">
        <v>187</v>
      </c>
      <c r="I192" s="109"/>
    </row>
    <row r="193" spans="1:9" ht="15" hidden="1" customHeight="1" x14ac:dyDescent="0.15">
      <c r="A193" s="110"/>
      <c r="B193" s="123" t="s">
        <v>244</v>
      </c>
      <c r="C193" s="112" t="s">
        <v>252</v>
      </c>
      <c r="D193" s="113"/>
      <c r="E193" s="110" t="s">
        <v>187</v>
      </c>
      <c r="F193" s="201"/>
      <c r="G193" s="115" t="s">
        <v>187</v>
      </c>
      <c r="H193" s="115" t="s">
        <v>187</v>
      </c>
      <c r="I193" s="109"/>
    </row>
    <row r="194" spans="1:9" ht="15" hidden="1" customHeight="1" x14ac:dyDescent="0.15">
      <c r="A194" s="110"/>
      <c r="B194" s="123" t="s">
        <v>245</v>
      </c>
      <c r="C194" s="112" t="s">
        <v>252</v>
      </c>
      <c r="D194" s="113"/>
      <c r="E194" s="110" t="s">
        <v>187</v>
      </c>
      <c r="F194" s="201"/>
      <c r="G194" s="115" t="s">
        <v>187</v>
      </c>
      <c r="H194" s="115" t="s">
        <v>187</v>
      </c>
      <c r="I194" s="109"/>
    </row>
    <row r="195" spans="1:9" ht="15" hidden="1" customHeight="1" x14ac:dyDescent="0.15">
      <c r="A195" s="110"/>
      <c r="B195" s="123" t="s">
        <v>191</v>
      </c>
      <c r="C195" s="112" t="s">
        <v>252</v>
      </c>
      <c r="D195" s="113"/>
      <c r="E195" s="110" t="s">
        <v>187</v>
      </c>
      <c r="F195" s="201"/>
      <c r="G195" s="115" t="s">
        <v>187</v>
      </c>
      <c r="H195" s="115" t="s">
        <v>187</v>
      </c>
      <c r="I195" s="109"/>
    </row>
    <row r="196" spans="1:9" ht="15" hidden="1" customHeight="1" x14ac:dyDescent="0.15">
      <c r="A196" s="110"/>
      <c r="B196" s="123" t="s">
        <v>192</v>
      </c>
      <c r="C196" s="112" t="s">
        <v>252</v>
      </c>
      <c r="D196" s="113"/>
      <c r="E196" s="110" t="s">
        <v>187</v>
      </c>
      <c r="F196" s="201"/>
      <c r="G196" s="115" t="s">
        <v>187</v>
      </c>
      <c r="H196" s="115" t="s">
        <v>187</v>
      </c>
      <c r="I196" s="109"/>
    </row>
    <row r="197" spans="1:9" ht="15" customHeight="1" x14ac:dyDescent="0.15">
      <c r="A197" s="110" t="s">
        <v>258</v>
      </c>
      <c r="B197" s="111"/>
      <c r="C197" s="112"/>
      <c r="D197" s="113"/>
      <c r="E197" s="110"/>
      <c r="F197" s="201"/>
      <c r="G197" s="115"/>
      <c r="H197" s="115"/>
      <c r="I197" s="109"/>
    </row>
    <row r="198" spans="1:9" ht="15" customHeight="1" x14ac:dyDescent="0.15">
      <c r="A198" s="110"/>
      <c r="B198" s="111" t="s">
        <v>230</v>
      </c>
      <c r="C198" s="112"/>
      <c r="D198" s="113"/>
      <c r="E198" s="110"/>
      <c r="F198" s="201"/>
      <c r="G198" s="115"/>
      <c r="H198" s="115"/>
      <c r="I198" s="116">
        <f>SUM(I199:I204)</f>
        <v>40938444</v>
      </c>
    </row>
    <row r="199" spans="1:9" ht="15" customHeight="1" x14ac:dyDescent="0.15">
      <c r="A199" s="110"/>
      <c r="B199" s="87" t="s">
        <v>189</v>
      </c>
      <c r="C199" s="112" t="s">
        <v>231</v>
      </c>
      <c r="D199" s="113"/>
      <c r="E199" s="110" t="s">
        <v>187</v>
      </c>
      <c r="F199" s="201"/>
      <c r="G199" s="115" t="s">
        <v>187</v>
      </c>
      <c r="H199" s="115" t="s">
        <v>187</v>
      </c>
      <c r="I199" s="109">
        <v>30947867</v>
      </c>
    </row>
    <row r="200" spans="1:9" ht="15" customHeight="1" x14ac:dyDescent="0.15">
      <c r="A200" s="110"/>
      <c r="B200" s="87" t="s">
        <v>190</v>
      </c>
      <c r="C200" s="112" t="s">
        <v>231</v>
      </c>
      <c r="D200" s="113"/>
      <c r="E200" s="110" t="s">
        <v>187</v>
      </c>
      <c r="F200" s="201"/>
      <c r="G200" s="115" t="s">
        <v>187</v>
      </c>
      <c r="H200" s="115" t="s">
        <v>187</v>
      </c>
      <c r="I200" s="109">
        <v>1667275</v>
      </c>
    </row>
    <row r="201" spans="1:9" ht="15" customHeight="1" x14ac:dyDescent="0.15">
      <c r="A201" s="110"/>
      <c r="B201" s="87" t="s">
        <v>244</v>
      </c>
      <c r="C201" s="112" t="s">
        <v>231</v>
      </c>
      <c r="D201" s="113"/>
      <c r="E201" s="110" t="s">
        <v>187</v>
      </c>
      <c r="F201" s="201"/>
      <c r="G201" s="115" t="s">
        <v>187</v>
      </c>
      <c r="H201" s="115" t="s">
        <v>187</v>
      </c>
      <c r="I201" s="109">
        <v>4087616</v>
      </c>
    </row>
    <row r="202" spans="1:9" ht="15" customHeight="1" x14ac:dyDescent="0.15">
      <c r="A202" s="110"/>
      <c r="B202" s="87" t="s">
        <v>245</v>
      </c>
      <c r="C202" s="112" t="s">
        <v>231</v>
      </c>
      <c r="D202" s="113"/>
      <c r="E202" s="110" t="s">
        <v>187</v>
      </c>
      <c r="F202" s="201"/>
      <c r="G202" s="115" t="s">
        <v>187</v>
      </c>
      <c r="H202" s="115" t="s">
        <v>187</v>
      </c>
      <c r="I202" s="109">
        <v>2300950</v>
      </c>
    </row>
    <row r="203" spans="1:9" ht="15" customHeight="1" x14ac:dyDescent="0.15">
      <c r="A203" s="110"/>
      <c r="B203" s="87" t="s">
        <v>191</v>
      </c>
      <c r="C203" s="112" t="s">
        <v>231</v>
      </c>
      <c r="D203" s="113"/>
      <c r="E203" s="110" t="s">
        <v>187</v>
      </c>
      <c r="F203" s="201"/>
      <c r="G203" s="115" t="s">
        <v>187</v>
      </c>
      <c r="H203" s="115" t="s">
        <v>187</v>
      </c>
      <c r="I203" s="109">
        <v>1934736</v>
      </c>
    </row>
    <row r="204" spans="1:9" ht="15" customHeight="1" x14ac:dyDescent="0.15">
      <c r="A204" s="124"/>
      <c r="B204" s="87" t="s">
        <v>192</v>
      </c>
      <c r="C204" s="112" t="s">
        <v>231</v>
      </c>
      <c r="D204" s="113"/>
      <c r="E204" s="110" t="s">
        <v>187</v>
      </c>
      <c r="F204" s="202"/>
      <c r="G204" s="115" t="s">
        <v>187</v>
      </c>
      <c r="H204" s="115" t="s">
        <v>187</v>
      </c>
      <c r="I204" s="109">
        <v>0</v>
      </c>
    </row>
    <row r="205" spans="1:9" ht="15" customHeight="1" x14ac:dyDescent="0.15">
      <c r="A205" s="194" t="s">
        <v>259</v>
      </c>
      <c r="B205" s="194"/>
      <c r="C205" s="194"/>
      <c r="D205" s="194"/>
      <c r="E205" s="194"/>
      <c r="F205" s="194"/>
      <c r="G205" s="194"/>
      <c r="H205" s="194"/>
      <c r="I205" s="131">
        <f>SUM(I177,I198,I181)</f>
        <v>43107754</v>
      </c>
    </row>
    <row r="206" spans="1:9" ht="15" customHeight="1" x14ac:dyDescent="0.15">
      <c r="A206" s="199" t="s">
        <v>260</v>
      </c>
      <c r="B206" s="199"/>
      <c r="C206" s="199"/>
      <c r="D206" s="199"/>
      <c r="E206" s="199"/>
      <c r="F206" s="199"/>
      <c r="G206" s="199"/>
      <c r="H206" s="199"/>
      <c r="I206" s="140">
        <f>SUM(I174,I205)</f>
        <v>77129310</v>
      </c>
    </row>
    <row r="207" spans="1:9" ht="15" customHeight="1" x14ac:dyDescent="0.15">
      <c r="A207" s="203" t="s">
        <v>261</v>
      </c>
      <c r="B207" s="203"/>
      <c r="C207" s="203"/>
      <c r="D207" s="203"/>
      <c r="E207" s="203"/>
      <c r="F207" s="203"/>
      <c r="G207" s="203"/>
      <c r="H207" s="203"/>
      <c r="I207" s="174">
        <f>SUM(I119-I206)</f>
        <v>1080225442</v>
      </c>
    </row>
    <row r="208" spans="1:9" ht="15" customHeight="1" x14ac:dyDescent="0.15">
      <c r="A208" s="157"/>
      <c r="B208" s="157"/>
      <c r="C208" s="157"/>
      <c r="D208" s="157"/>
      <c r="E208" s="157"/>
      <c r="F208" s="157"/>
      <c r="G208" s="157"/>
      <c r="H208" s="157"/>
      <c r="I208" s="158"/>
    </row>
    <row r="209" spans="1:9" ht="15.75" customHeight="1" x14ac:dyDescent="0.15"/>
    <row r="210" spans="1:9" ht="23.25" x14ac:dyDescent="0.15">
      <c r="A210" s="145" t="s">
        <v>311</v>
      </c>
    </row>
    <row r="212" spans="1:9" x14ac:dyDescent="0.15">
      <c r="A212" s="100"/>
      <c r="B212" s="100"/>
      <c r="D212" s="100"/>
      <c r="E212" s="100"/>
      <c r="F212" s="100"/>
      <c r="G212" s="100"/>
      <c r="H212" s="100"/>
      <c r="I212" s="100"/>
    </row>
  </sheetData>
  <mergeCells count="39">
    <mergeCell ref="A205:H205"/>
    <mergeCell ref="A206:H206"/>
    <mergeCell ref="A207:H207"/>
    <mergeCell ref="A161:I161"/>
    <mergeCell ref="B164:D164"/>
    <mergeCell ref="F165:F167"/>
    <mergeCell ref="A174:H174"/>
    <mergeCell ref="A175:I175"/>
    <mergeCell ref="F176:F204"/>
    <mergeCell ref="A160:I160"/>
    <mergeCell ref="B88:D88"/>
    <mergeCell ref="F91:F97"/>
    <mergeCell ref="A117:H117"/>
    <mergeCell ref="A118:H118"/>
    <mergeCell ref="A119:H119"/>
    <mergeCell ref="A122:I122"/>
    <mergeCell ref="A123:I123"/>
    <mergeCell ref="B126:D126"/>
    <mergeCell ref="A127:I127"/>
    <mergeCell ref="A128:I128"/>
    <mergeCell ref="F129:F157"/>
    <mergeCell ref="A85:I85"/>
    <mergeCell ref="A43:I43"/>
    <mergeCell ref="A44:I44"/>
    <mergeCell ref="B47:D47"/>
    <mergeCell ref="A56:H56"/>
    <mergeCell ref="A57:I57"/>
    <mergeCell ref="A58:I58"/>
    <mergeCell ref="F59:F66"/>
    <mergeCell ref="A67:H67"/>
    <mergeCell ref="A68:I68"/>
    <mergeCell ref="F70:F80"/>
    <mergeCell ref="A84:I84"/>
    <mergeCell ref="B27:H27"/>
    <mergeCell ref="A2:I2"/>
    <mergeCell ref="A3:I3"/>
    <mergeCell ref="B6:D6"/>
    <mergeCell ref="A7:I7"/>
    <mergeCell ref="A8:I8"/>
  </mergeCells>
  <phoneticPr fontId="6"/>
  <pageMargins left="0.7" right="0.7" top="0.75" bottom="0.75" header="0.3" footer="0.3"/>
  <pageSetup paperSize="9" scale="87" orientation="landscape" r:id="rId1"/>
  <rowBreaks count="4" manualBreakCount="4">
    <brk id="42" max="16383" man="1"/>
    <brk id="83" max="16383" man="1"/>
    <brk id="121" max="16383" man="1"/>
    <brk id="15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14"/>
  <sheetViews>
    <sheetView view="pageBreakPreview" topLeftCell="A28" zoomScaleNormal="100" zoomScaleSheetLayoutView="100" workbookViewId="0">
      <selection activeCell="D1" sqref="D1"/>
    </sheetView>
  </sheetViews>
  <sheetFormatPr defaultColWidth="9" defaultRowHeight="17.100000000000001" customHeight="1" x14ac:dyDescent="0.15"/>
  <cols>
    <col min="1" max="1" width="6" style="15" customWidth="1"/>
    <col min="2" max="2" width="0.875" style="15" customWidth="1"/>
    <col min="3" max="3" width="22.375" style="15" customWidth="1"/>
    <col min="4" max="6" width="22.625" style="12" customWidth="1"/>
    <col min="7" max="16384" width="9" style="12"/>
  </cols>
  <sheetData>
    <row r="1" spans="1:6" ht="27.6" customHeight="1" x14ac:dyDescent="0.15">
      <c r="D1" s="4" t="s">
        <v>399</v>
      </c>
      <c r="F1" s="9" t="s">
        <v>65</v>
      </c>
    </row>
    <row r="2" spans="1:6" ht="15.6" customHeight="1" thickBot="1" x14ac:dyDescent="0.2">
      <c r="C2" s="16"/>
      <c r="D2" s="9" t="s">
        <v>397</v>
      </c>
      <c r="E2" s="6"/>
      <c r="F2" s="9" t="s">
        <v>63</v>
      </c>
    </row>
    <row r="3" spans="1:6" ht="17.100000000000001" customHeight="1" thickBot="1" x14ac:dyDescent="0.2">
      <c r="A3" s="225"/>
      <c r="B3" s="226"/>
      <c r="C3" s="227"/>
      <c r="D3" s="231" t="s">
        <v>43</v>
      </c>
      <c r="E3" s="232"/>
      <c r="F3" s="233"/>
    </row>
    <row r="4" spans="1:6" ht="17.100000000000001" customHeight="1" x14ac:dyDescent="0.15">
      <c r="A4" s="228"/>
      <c r="B4" s="229"/>
      <c r="C4" s="230"/>
      <c r="D4" s="41" t="s">
        <v>394</v>
      </c>
      <c r="E4" s="41" t="s">
        <v>374</v>
      </c>
      <c r="F4" s="42" t="s">
        <v>0</v>
      </c>
    </row>
    <row r="5" spans="1:6" ht="17.100000000000001" customHeight="1" x14ac:dyDescent="0.15">
      <c r="A5" s="220" t="s">
        <v>27</v>
      </c>
      <c r="B5" s="218" t="s">
        <v>20</v>
      </c>
      <c r="C5" s="219"/>
      <c r="D5" s="76">
        <f>D6+D9+D10+D12+D11</f>
        <v>320368696</v>
      </c>
      <c r="E5" s="76">
        <f>E6+E9+E10+E12</f>
        <v>327058268</v>
      </c>
      <c r="F5" s="76">
        <f>D5-E5</f>
        <v>-6689572</v>
      </c>
    </row>
    <row r="6" spans="1:6" ht="17.100000000000001" customHeight="1" x14ac:dyDescent="0.15">
      <c r="A6" s="210"/>
      <c r="B6" s="17"/>
      <c r="C6" s="18" t="s">
        <v>22</v>
      </c>
      <c r="D6" s="37">
        <f>SUM(D7:D8)</f>
        <v>224346930</v>
      </c>
      <c r="E6" s="37">
        <f>SUM(E7:E8)</f>
        <v>230318578</v>
      </c>
      <c r="F6" s="37">
        <f>D6-E6</f>
        <v>-5971648</v>
      </c>
    </row>
    <row r="7" spans="1:6" ht="17.100000000000001" customHeight="1" x14ac:dyDescent="0.15">
      <c r="A7" s="210"/>
      <c r="B7" s="17"/>
      <c r="C7" s="18" t="s">
        <v>50</v>
      </c>
      <c r="D7" s="171">
        <v>154346930</v>
      </c>
      <c r="E7" s="171">
        <v>110318578</v>
      </c>
      <c r="F7" s="37">
        <f t="shared" ref="F7:F8" si="0">D7-E7</f>
        <v>44028352</v>
      </c>
    </row>
    <row r="8" spans="1:6" ht="17.100000000000001" customHeight="1" x14ac:dyDescent="0.15">
      <c r="A8" s="210"/>
      <c r="B8" s="17"/>
      <c r="C8" s="18" t="s">
        <v>51</v>
      </c>
      <c r="D8" s="171">
        <v>70000000</v>
      </c>
      <c r="E8" s="171">
        <v>120000000</v>
      </c>
      <c r="F8" s="37">
        <f t="shared" si="0"/>
        <v>-50000000</v>
      </c>
    </row>
    <row r="9" spans="1:6" ht="17.100000000000001" customHeight="1" x14ac:dyDescent="0.15">
      <c r="A9" s="210"/>
      <c r="B9" s="17"/>
      <c r="C9" s="18" t="s">
        <v>49</v>
      </c>
      <c r="D9" s="37">
        <v>94572365</v>
      </c>
      <c r="E9" s="37">
        <v>93551356</v>
      </c>
      <c r="F9" s="37">
        <f>D9-E9</f>
        <v>1021009</v>
      </c>
    </row>
    <row r="10" spans="1:6" ht="17.100000000000001" customHeight="1" x14ac:dyDescent="0.15">
      <c r="A10" s="210"/>
      <c r="B10" s="17"/>
      <c r="C10" s="19" t="s">
        <v>312</v>
      </c>
      <c r="D10" s="37">
        <v>700000</v>
      </c>
      <c r="E10" s="37">
        <v>2301000</v>
      </c>
      <c r="F10" s="37">
        <f>D10-E10</f>
        <v>-1601000</v>
      </c>
    </row>
    <row r="11" spans="1:6" ht="17.100000000000001" customHeight="1" x14ac:dyDescent="0.15">
      <c r="A11" s="210"/>
      <c r="B11" s="17"/>
      <c r="C11" s="19" t="s">
        <v>396</v>
      </c>
      <c r="D11" s="37">
        <v>118660</v>
      </c>
      <c r="E11" s="37"/>
      <c r="F11" s="37">
        <f>D11-E11</f>
        <v>118660</v>
      </c>
    </row>
    <row r="12" spans="1:6" ht="17.100000000000001" customHeight="1" x14ac:dyDescent="0.15">
      <c r="A12" s="210"/>
      <c r="B12" s="17"/>
      <c r="C12" s="18" t="s">
        <v>346</v>
      </c>
      <c r="D12" s="37">
        <v>630741</v>
      </c>
      <c r="E12" s="37">
        <v>887334</v>
      </c>
      <c r="F12" s="37">
        <f>D12-E12</f>
        <v>-256593</v>
      </c>
    </row>
    <row r="13" spans="1:6" ht="17.100000000000001" customHeight="1" x14ac:dyDescent="0.15">
      <c r="A13" s="210"/>
      <c r="B13" s="218" t="s">
        <v>23</v>
      </c>
      <c r="C13" s="219"/>
      <c r="D13" s="76">
        <f>D14+D17</f>
        <v>836986056</v>
      </c>
      <c r="E13" s="76">
        <f>E14+E17</f>
        <v>860271307</v>
      </c>
      <c r="F13" s="76">
        <f t="shared" ref="F13:F35" si="1">D13-E13</f>
        <v>-23285251</v>
      </c>
    </row>
    <row r="14" spans="1:6" ht="17.100000000000001" customHeight="1" x14ac:dyDescent="0.15">
      <c r="A14" s="210"/>
      <c r="B14" s="238" t="s">
        <v>15</v>
      </c>
      <c r="C14" s="239"/>
      <c r="D14" s="175">
        <f>D15+D16</f>
        <v>742646477</v>
      </c>
      <c r="E14" s="175">
        <f>E15+E16</f>
        <v>772616370</v>
      </c>
      <c r="F14" s="175">
        <f t="shared" si="1"/>
        <v>-29969893</v>
      </c>
    </row>
    <row r="15" spans="1:6" ht="17.100000000000001" customHeight="1" x14ac:dyDescent="0.15">
      <c r="A15" s="210"/>
      <c r="B15" s="17"/>
      <c r="C15" s="18" t="s">
        <v>16</v>
      </c>
      <c r="D15" s="37">
        <v>170075430</v>
      </c>
      <c r="E15" s="37">
        <v>170075430</v>
      </c>
      <c r="F15" s="37">
        <f t="shared" si="1"/>
        <v>0</v>
      </c>
    </row>
    <row r="16" spans="1:6" ht="17.100000000000001" customHeight="1" x14ac:dyDescent="0.15">
      <c r="A16" s="210"/>
      <c r="B16" s="17"/>
      <c r="C16" s="18" t="s">
        <v>17</v>
      </c>
      <c r="D16" s="37">
        <v>572571047</v>
      </c>
      <c r="E16" s="37">
        <v>602540940</v>
      </c>
      <c r="F16" s="37">
        <f t="shared" si="1"/>
        <v>-29969893</v>
      </c>
    </row>
    <row r="17" spans="1:6" ht="17.100000000000001" customHeight="1" x14ac:dyDescent="0.15">
      <c r="A17" s="210"/>
      <c r="B17" s="236" t="s">
        <v>19</v>
      </c>
      <c r="C17" s="237"/>
      <c r="D17" s="175">
        <f>SUM(D18:D29)</f>
        <v>94339579</v>
      </c>
      <c r="E17" s="175">
        <f>SUM(E18:E29)</f>
        <v>87654937</v>
      </c>
      <c r="F17" s="175">
        <f t="shared" si="1"/>
        <v>6684642</v>
      </c>
    </row>
    <row r="18" spans="1:6" ht="17.100000000000001" customHeight="1" x14ac:dyDescent="0.15">
      <c r="A18" s="210"/>
      <c r="B18" s="17"/>
      <c r="C18" s="18" t="s">
        <v>17</v>
      </c>
      <c r="D18" s="37">
        <v>4971796</v>
      </c>
      <c r="E18" s="37">
        <v>625285</v>
      </c>
      <c r="F18" s="37">
        <f t="shared" si="1"/>
        <v>4346511</v>
      </c>
    </row>
    <row r="19" spans="1:6" ht="17.100000000000001" customHeight="1" x14ac:dyDescent="0.15">
      <c r="A19" s="210"/>
      <c r="B19" s="17"/>
      <c r="C19" s="18" t="s">
        <v>24</v>
      </c>
      <c r="D19" s="37">
        <v>1643450</v>
      </c>
      <c r="E19" s="37">
        <v>2183451</v>
      </c>
      <c r="F19" s="37">
        <f t="shared" si="1"/>
        <v>-540001</v>
      </c>
    </row>
    <row r="20" spans="1:6" ht="17.100000000000001" customHeight="1" x14ac:dyDescent="0.15">
      <c r="A20" s="210"/>
      <c r="B20" s="17"/>
      <c r="C20" s="18" t="s">
        <v>25</v>
      </c>
      <c r="D20" s="37">
        <v>595141</v>
      </c>
      <c r="E20" s="37">
        <v>870804</v>
      </c>
      <c r="F20" s="37">
        <f t="shared" si="1"/>
        <v>-275663</v>
      </c>
    </row>
    <row r="21" spans="1:6" ht="17.100000000000001" customHeight="1" x14ac:dyDescent="0.15">
      <c r="A21" s="210"/>
      <c r="B21" s="17"/>
      <c r="C21" s="18" t="s">
        <v>26</v>
      </c>
      <c r="D21" s="37">
        <v>17372463</v>
      </c>
      <c r="E21" s="37">
        <v>13688164</v>
      </c>
      <c r="F21" s="37">
        <f t="shared" si="1"/>
        <v>3684299</v>
      </c>
    </row>
    <row r="22" spans="1:6" ht="17.100000000000001" customHeight="1" x14ac:dyDescent="0.15">
      <c r="A22" s="210"/>
      <c r="B22" s="17"/>
      <c r="C22" s="18" t="s">
        <v>42</v>
      </c>
      <c r="D22" s="37">
        <v>0</v>
      </c>
      <c r="E22" s="37">
        <v>4025</v>
      </c>
      <c r="F22" s="37">
        <f>D22-E22</f>
        <v>-4025</v>
      </c>
    </row>
    <row r="23" spans="1:6" ht="17.100000000000001" customHeight="1" x14ac:dyDescent="0.15">
      <c r="A23" s="210"/>
      <c r="B23" s="17"/>
      <c r="C23" s="19" t="s">
        <v>40</v>
      </c>
      <c r="D23" s="37">
        <v>373395</v>
      </c>
      <c r="E23" s="37">
        <v>404084</v>
      </c>
      <c r="F23" s="37">
        <f>D23-E23</f>
        <v>-30689</v>
      </c>
    </row>
    <row r="24" spans="1:6" ht="17.100000000000001" customHeight="1" x14ac:dyDescent="0.15">
      <c r="A24" s="210"/>
      <c r="B24" s="17"/>
      <c r="C24" s="50" t="s">
        <v>167</v>
      </c>
      <c r="D24" s="37">
        <v>4004880</v>
      </c>
      <c r="E24" s="37">
        <v>6007320</v>
      </c>
      <c r="F24" s="37">
        <f>D24-E24</f>
        <v>-2002440</v>
      </c>
    </row>
    <row r="25" spans="1:6" ht="17.100000000000001" customHeight="1" x14ac:dyDescent="0.15">
      <c r="A25" s="210"/>
      <c r="B25" s="17"/>
      <c r="C25" s="20" t="s">
        <v>55</v>
      </c>
      <c r="D25" s="37">
        <v>24000000</v>
      </c>
      <c r="E25" s="37">
        <v>24000000</v>
      </c>
      <c r="F25" s="43">
        <f>D25-E25</f>
        <v>0</v>
      </c>
    </row>
    <row r="26" spans="1:6" ht="17.100000000000001" customHeight="1" x14ac:dyDescent="0.15">
      <c r="A26" s="210"/>
      <c r="B26" s="17"/>
      <c r="C26" s="18" t="s">
        <v>165</v>
      </c>
      <c r="D26" s="37">
        <v>40938444</v>
      </c>
      <c r="E26" s="37">
        <v>38913913</v>
      </c>
      <c r="F26" s="37">
        <f>D26-E26</f>
        <v>2024531</v>
      </c>
    </row>
    <row r="27" spans="1:6" ht="17.100000000000001" customHeight="1" x14ac:dyDescent="0.15">
      <c r="A27" s="210"/>
      <c r="B27" s="17"/>
      <c r="C27" s="18" t="s">
        <v>52</v>
      </c>
      <c r="D27" s="37">
        <v>434010</v>
      </c>
      <c r="E27" s="37">
        <v>951891</v>
      </c>
      <c r="F27" s="37">
        <f t="shared" si="1"/>
        <v>-517881</v>
      </c>
    </row>
    <row r="28" spans="1:6" ht="17.100000000000001" customHeight="1" x14ac:dyDescent="0.15">
      <c r="A28" s="210"/>
      <c r="B28" s="21"/>
      <c r="C28" s="20" t="s">
        <v>68</v>
      </c>
      <c r="D28" s="37">
        <v>6000</v>
      </c>
      <c r="E28" s="37">
        <v>6000</v>
      </c>
      <c r="F28" s="43">
        <f t="shared" si="1"/>
        <v>0</v>
      </c>
    </row>
    <row r="29" spans="1:6" ht="17.100000000000001" customHeight="1" thickBot="1" x14ac:dyDescent="0.2">
      <c r="A29" s="210"/>
      <c r="B29" s="21"/>
      <c r="C29" s="20"/>
      <c r="D29" s="40"/>
      <c r="E29" s="40"/>
      <c r="F29" s="43"/>
    </row>
    <row r="30" spans="1:6" ht="17.100000000000001" customHeight="1" thickBot="1" x14ac:dyDescent="0.2">
      <c r="A30" s="211"/>
      <c r="B30" s="234" t="s">
        <v>28</v>
      </c>
      <c r="C30" s="235"/>
      <c r="D30" s="57">
        <f>D5+D13</f>
        <v>1157354752</v>
      </c>
      <c r="E30" s="57">
        <f>E5+E13</f>
        <v>1187329575</v>
      </c>
      <c r="F30" s="57">
        <f t="shared" si="1"/>
        <v>-29974823</v>
      </c>
    </row>
    <row r="31" spans="1:6" ht="17.100000000000001" customHeight="1" x14ac:dyDescent="0.15">
      <c r="A31" s="220" t="s">
        <v>31</v>
      </c>
      <c r="B31" s="221" t="s">
        <v>21</v>
      </c>
      <c r="C31" s="222"/>
      <c r="D31" s="79">
        <f>SUM(D32:D36)</f>
        <v>34021556</v>
      </c>
      <c r="E31" s="79">
        <f>SUM(E32:E35)</f>
        <v>37119959</v>
      </c>
      <c r="F31" s="79">
        <f t="shared" si="1"/>
        <v>-3098403</v>
      </c>
    </row>
    <row r="32" spans="1:6" ht="17.100000000000001" customHeight="1" x14ac:dyDescent="0.15">
      <c r="A32" s="210"/>
      <c r="B32" s="17"/>
      <c r="C32" s="18" t="s">
        <v>53</v>
      </c>
      <c r="D32" s="37">
        <v>23316225</v>
      </c>
      <c r="E32" s="37">
        <v>16427025</v>
      </c>
      <c r="F32" s="37">
        <f t="shared" si="1"/>
        <v>6889200</v>
      </c>
    </row>
    <row r="33" spans="1:6" ht="17.100000000000001" customHeight="1" x14ac:dyDescent="0.15">
      <c r="A33" s="210"/>
      <c r="B33" s="17"/>
      <c r="C33" s="26" t="s">
        <v>60</v>
      </c>
      <c r="D33" s="37">
        <v>0</v>
      </c>
      <c r="E33" s="37">
        <v>10540000</v>
      </c>
      <c r="F33" s="37">
        <f>D33-E33</f>
        <v>-10540000</v>
      </c>
    </row>
    <row r="34" spans="1:6" ht="17.100000000000001" customHeight="1" x14ac:dyDescent="0.15">
      <c r="A34" s="210"/>
      <c r="B34" s="17"/>
      <c r="C34" s="26" t="s">
        <v>168</v>
      </c>
      <c r="D34" s="37">
        <v>2002440</v>
      </c>
      <c r="E34" s="37">
        <v>2002440</v>
      </c>
      <c r="F34" s="37">
        <f>D34-E34</f>
        <v>0</v>
      </c>
    </row>
    <row r="35" spans="1:6" ht="17.100000000000001" customHeight="1" x14ac:dyDescent="0.15">
      <c r="A35" s="210"/>
      <c r="B35" s="17"/>
      <c r="C35" s="18" t="s">
        <v>54</v>
      </c>
      <c r="D35" s="37">
        <v>8702889</v>
      </c>
      <c r="E35" s="37">
        <v>8150494</v>
      </c>
      <c r="F35" s="37">
        <f t="shared" si="1"/>
        <v>552395</v>
      </c>
    </row>
    <row r="36" spans="1:6" ht="17.100000000000001" customHeight="1" x14ac:dyDescent="0.15">
      <c r="A36" s="210"/>
      <c r="B36" s="17"/>
      <c r="C36" s="18" t="s">
        <v>395</v>
      </c>
      <c r="D36" s="37">
        <v>2</v>
      </c>
      <c r="E36" s="37"/>
      <c r="F36" s="37"/>
    </row>
    <row r="37" spans="1:6" ht="17.100000000000001" customHeight="1" x14ac:dyDescent="0.15">
      <c r="A37" s="210"/>
      <c r="B37" s="218" t="s">
        <v>29</v>
      </c>
      <c r="C37" s="219"/>
      <c r="D37" s="76">
        <f>SUM(D38:D40)</f>
        <v>43107754</v>
      </c>
      <c r="E37" s="76">
        <f>SUM(E38:E40)</f>
        <v>43085663</v>
      </c>
      <c r="F37" s="76">
        <f>D37-E37</f>
        <v>22091</v>
      </c>
    </row>
    <row r="38" spans="1:6" ht="17.100000000000001" customHeight="1" x14ac:dyDescent="0.15">
      <c r="A38" s="210"/>
      <c r="B38" s="17"/>
      <c r="C38" s="18" t="s">
        <v>18</v>
      </c>
      <c r="D38" s="37">
        <v>0</v>
      </c>
      <c r="E38" s="37">
        <v>0</v>
      </c>
      <c r="F38" s="37">
        <f t="shared" ref="F38:F49" si="2">D38-E38</f>
        <v>0</v>
      </c>
    </row>
    <row r="39" spans="1:6" ht="17.100000000000001" customHeight="1" x14ac:dyDescent="0.15">
      <c r="A39" s="210"/>
      <c r="B39" s="21"/>
      <c r="C39" s="20" t="s">
        <v>169</v>
      </c>
      <c r="D39" s="37">
        <v>2169310</v>
      </c>
      <c r="E39" s="37">
        <v>4171750</v>
      </c>
      <c r="F39" s="37">
        <f t="shared" si="2"/>
        <v>-2002440</v>
      </c>
    </row>
    <row r="40" spans="1:6" ht="17.100000000000001" customHeight="1" thickBot="1" x14ac:dyDescent="0.2">
      <c r="A40" s="210"/>
      <c r="B40" s="22"/>
      <c r="C40" s="23" t="s">
        <v>30</v>
      </c>
      <c r="D40" s="37">
        <v>40938444</v>
      </c>
      <c r="E40" s="37">
        <v>38913913</v>
      </c>
      <c r="F40" s="43">
        <f t="shared" si="2"/>
        <v>2024531</v>
      </c>
    </row>
    <row r="41" spans="1:6" ht="17.100000000000001" customHeight="1" thickBot="1" x14ac:dyDescent="0.2">
      <c r="A41" s="211"/>
      <c r="B41" s="223" t="s">
        <v>2</v>
      </c>
      <c r="C41" s="224"/>
      <c r="D41" s="58">
        <f>D31+D37</f>
        <v>77129310</v>
      </c>
      <c r="E41" s="58">
        <f>E31+E37</f>
        <v>80205622</v>
      </c>
      <c r="F41" s="57">
        <f t="shared" si="2"/>
        <v>-3076312</v>
      </c>
    </row>
    <row r="42" spans="1:6" ht="17.100000000000001" customHeight="1" x14ac:dyDescent="0.15">
      <c r="A42" s="210" t="s">
        <v>35</v>
      </c>
      <c r="B42" s="212" t="s">
        <v>32</v>
      </c>
      <c r="C42" s="213"/>
      <c r="D42" s="78">
        <f>D43+D44</f>
        <v>182341399</v>
      </c>
      <c r="E42" s="78">
        <f>E43+E44</f>
        <v>182341399</v>
      </c>
      <c r="F42" s="79">
        <f t="shared" si="2"/>
        <v>0</v>
      </c>
    </row>
    <row r="43" spans="1:6" ht="17.100000000000001" customHeight="1" x14ac:dyDescent="0.15">
      <c r="A43" s="210"/>
      <c r="B43" s="14"/>
      <c r="C43" s="24" t="s">
        <v>56</v>
      </c>
      <c r="D43" s="37">
        <v>153453000</v>
      </c>
      <c r="E43" s="37">
        <v>153453000</v>
      </c>
      <c r="F43" s="37">
        <f t="shared" si="2"/>
        <v>0</v>
      </c>
    </row>
    <row r="44" spans="1:6" ht="17.100000000000001" customHeight="1" x14ac:dyDescent="0.15">
      <c r="A44" s="210"/>
      <c r="B44" s="14"/>
      <c r="C44" s="24" t="s">
        <v>57</v>
      </c>
      <c r="D44" s="37">
        <v>28888399</v>
      </c>
      <c r="E44" s="37">
        <v>28888399</v>
      </c>
      <c r="F44" s="37">
        <f t="shared" si="2"/>
        <v>0</v>
      </c>
    </row>
    <row r="45" spans="1:6" ht="17.100000000000001" customHeight="1" x14ac:dyDescent="0.15">
      <c r="A45" s="210"/>
      <c r="B45" s="208" t="s">
        <v>67</v>
      </c>
      <c r="C45" s="209"/>
      <c r="D45" s="76">
        <v>261803594</v>
      </c>
      <c r="E45" s="76">
        <v>273076125</v>
      </c>
      <c r="F45" s="76">
        <f>D45-E45</f>
        <v>-11272531</v>
      </c>
    </row>
    <row r="46" spans="1:6" ht="17.100000000000001" customHeight="1" x14ac:dyDescent="0.15">
      <c r="A46" s="210"/>
      <c r="B46" s="17"/>
      <c r="C46" s="25"/>
      <c r="D46" s="39" t="s">
        <v>170</v>
      </c>
      <c r="E46" s="39" t="s">
        <v>170</v>
      </c>
      <c r="F46" s="38"/>
    </row>
    <row r="47" spans="1:6" ht="17.100000000000001" customHeight="1" x14ac:dyDescent="0.15">
      <c r="A47" s="210"/>
      <c r="B47" s="214" t="s">
        <v>33</v>
      </c>
      <c r="C47" s="215"/>
      <c r="D47" s="77">
        <f>SUM(D48:D49)</f>
        <v>24000000</v>
      </c>
      <c r="E47" s="77">
        <f>SUM(E48:E49)</f>
        <v>24000000</v>
      </c>
      <c r="F47" s="76">
        <f t="shared" si="2"/>
        <v>0</v>
      </c>
    </row>
    <row r="48" spans="1:6" ht="17.100000000000001" customHeight="1" x14ac:dyDescent="0.15">
      <c r="A48" s="210"/>
      <c r="B48" s="17"/>
      <c r="C48" s="18" t="s">
        <v>58</v>
      </c>
      <c r="D48" s="37">
        <v>24000000</v>
      </c>
      <c r="E48" s="37">
        <v>24000000</v>
      </c>
      <c r="F48" s="37">
        <f t="shared" ref="F48" si="3">D48-E48</f>
        <v>0</v>
      </c>
    </row>
    <row r="49" spans="1:6" ht="17.100000000000001" customHeight="1" x14ac:dyDescent="0.15">
      <c r="A49" s="210"/>
      <c r="B49" s="17"/>
      <c r="C49" s="18" t="s">
        <v>59</v>
      </c>
      <c r="D49" s="37">
        <v>0</v>
      </c>
      <c r="E49" s="37">
        <v>0</v>
      </c>
      <c r="F49" s="37">
        <f t="shared" si="2"/>
        <v>0</v>
      </c>
    </row>
    <row r="50" spans="1:6" ht="17.100000000000001" customHeight="1" x14ac:dyDescent="0.15">
      <c r="A50" s="210"/>
      <c r="B50" s="216" t="s">
        <v>5</v>
      </c>
      <c r="C50" s="217"/>
      <c r="D50" s="84">
        <v>612080449</v>
      </c>
      <c r="E50" s="84">
        <v>627706429</v>
      </c>
      <c r="F50" s="84">
        <f>D50-E50</f>
        <v>-15625980</v>
      </c>
    </row>
    <row r="51" spans="1:6" ht="17.100000000000001" customHeight="1" thickBot="1" x14ac:dyDescent="0.2">
      <c r="A51" s="210"/>
      <c r="B51" s="75"/>
      <c r="C51" s="74" t="s">
        <v>34</v>
      </c>
      <c r="D51" s="168">
        <v>-15625980</v>
      </c>
      <c r="E51" s="168">
        <v>-57487184</v>
      </c>
      <c r="F51" s="168">
        <f>D51-E51</f>
        <v>41861204</v>
      </c>
    </row>
    <row r="52" spans="1:6" ht="17.100000000000001" customHeight="1" thickBot="1" x14ac:dyDescent="0.2">
      <c r="A52" s="211"/>
      <c r="B52" s="206" t="s">
        <v>28</v>
      </c>
      <c r="C52" s="207"/>
      <c r="D52" s="56">
        <f>D42+D45+D47+D50</f>
        <v>1080225442</v>
      </c>
      <c r="E52" s="56">
        <f>E42+E45+E47+E50</f>
        <v>1107123953</v>
      </c>
      <c r="F52" s="57">
        <f>D52-E52</f>
        <v>-26898511</v>
      </c>
    </row>
    <row r="53" spans="1:6" ht="17.100000000000001" customHeight="1" thickBot="1" x14ac:dyDescent="0.2">
      <c r="A53" s="204" t="s">
        <v>41</v>
      </c>
      <c r="B53" s="205"/>
      <c r="C53" s="205"/>
      <c r="D53" s="59">
        <f>D41+D52</f>
        <v>1157354752</v>
      </c>
      <c r="E53" s="59">
        <f>E41+E52</f>
        <v>1187329575</v>
      </c>
      <c r="F53" s="60">
        <f>D53-E53</f>
        <v>-29974823</v>
      </c>
    </row>
    <row r="54" spans="1:6" ht="17.100000000000001" customHeight="1" x14ac:dyDescent="0.15">
      <c r="D54" s="27"/>
      <c r="E54" s="28"/>
      <c r="F54" s="8" t="s">
        <v>171</v>
      </c>
    </row>
    <row r="214" spans="1:6" s="11" customFormat="1" ht="17.100000000000001" customHeight="1" x14ac:dyDescent="0.15">
      <c r="A214" s="15"/>
      <c r="B214" s="15"/>
      <c r="C214" s="15"/>
      <c r="D214" s="12"/>
      <c r="E214" s="12"/>
      <c r="F214" s="12"/>
    </row>
  </sheetData>
  <mergeCells count="19">
    <mergeCell ref="D3:F3"/>
    <mergeCell ref="B30:C30"/>
    <mergeCell ref="B17:C17"/>
    <mergeCell ref="B14:C14"/>
    <mergeCell ref="B13:C13"/>
    <mergeCell ref="B5:C5"/>
    <mergeCell ref="B37:C37"/>
    <mergeCell ref="A31:A41"/>
    <mergeCell ref="B31:C31"/>
    <mergeCell ref="B41:C41"/>
    <mergeCell ref="A3:C4"/>
    <mergeCell ref="A5:A30"/>
    <mergeCell ref="A53:C53"/>
    <mergeCell ref="B52:C52"/>
    <mergeCell ref="B45:C45"/>
    <mergeCell ref="A42:A52"/>
    <mergeCell ref="B42:C42"/>
    <mergeCell ref="B47:C47"/>
    <mergeCell ref="B50:C50"/>
  </mergeCells>
  <phoneticPr fontId="6"/>
  <pageMargins left="0.78740157480314965" right="0.19685039370078741" top="0.59055118110236227" bottom="0.39370078740157483" header="0.51181102362204722" footer="0.51181102362204722"/>
  <pageSetup paperSize="9" scale="92"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G101"/>
  <sheetViews>
    <sheetView view="pageBreakPreview" topLeftCell="A22" zoomScaleNormal="100" zoomScaleSheetLayoutView="100" workbookViewId="0">
      <selection activeCell="D37" sqref="D37"/>
    </sheetView>
  </sheetViews>
  <sheetFormatPr defaultColWidth="15.625" defaultRowHeight="14.1" customHeight="1" x14ac:dyDescent="0.15"/>
  <cols>
    <col min="1" max="1" width="4.5" style="1" customWidth="1"/>
    <col min="2" max="2" width="5.5" style="1" customWidth="1"/>
    <col min="3" max="3" width="26.875" style="1" customWidth="1"/>
    <col min="4" max="6" width="18.75" style="1" customWidth="1"/>
    <col min="7" max="17" width="12.625" style="1" customWidth="1"/>
    <col min="18" max="16384" width="15.625" style="1"/>
  </cols>
  <sheetData>
    <row r="1" spans="1:6" ht="22.15" customHeight="1" x14ac:dyDescent="0.15">
      <c r="D1" s="4" t="s">
        <v>111</v>
      </c>
      <c r="E1" s="4"/>
      <c r="F1" s="9" t="s">
        <v>62</v>
      </c>
    </row>
    <row r="2" spans="1:6" ht="19.149999999999999" customHeight="1" thickBot="1" x14ac:dyDescent="0.2">
      <c r="C2" s="259" t="s">
        <v>398</v>
      </c>
      <c r="D2" s="259"/>
      <c r="E2" s="259"/>
      <c r="F2" s="9" t="s">
        <v>63</v>
      </c>
    </row>
    <row r="3" spans="1:6" ht="19.899999999999999" customHeight="1" x14ac:dyDescent="0.15">
      <c r="A3" s="260" t="s">
        <v>45</v>
      </c>
      <c r="B3" s="263" t="s">
        <v>9</v>
      </c>
      <c r="C3" s="48" t="s">
        <v>6</v>
      </c>
      <c r="D3" s="51" t="s">
        <v>163</v>
      </c>
      <c r="E3" s="51" t="s">
        <v>164</v>
      </c>
      <c r="F3" s="52" t="s">
        <v>112</v>
      </c>
    </row>
    <row r="4" spans="1:6" ht="19.899999999999999" customHeight="1" x14ac:dyDescent="0.15">
      <c r="A4" s="261"/>
      <c r="B4" s="264"/>
      <c r="C4" s="2" t="s">
        <v>8</v>
      </c>
      <c r="D4" s="2">
        <v>703565000</v>
      </c>
      <c r="E4" s="2">
        <v>636884552</v>
      </c>
      <c r="F4" s="10">
        <f t="shared" ref="F4:F38" si="0">D4-E4</f>
        <v>66680448</v>
      </c>
    </row>
    <row r="5" spans="1:6" ht="19.899999999999999" customHeight="1" x14ac:dyDescent="0.15">
      <c r="A5" s="261"/>
      <c r="B5" s="264"/>
      <c r="C5" s="2" t="s">
        <v>69</v>
      </c>
      <c r="D5" s="2">
        <v>10000</v>
      </c>
      <c r="E5" s="2">
        <v>0</v>
      </c>
      <c r="F5" s="10">
        <f t="shared" si="0"/>
        <v>10000</v>
      </c>
    </row>
    <row r="6" spans="1:6" ht="19.899999999999999" customHeight="1" x14ac:dyDescent="0.15">
      <c r="A6" s="261"/>
      <c r="B6" s="264"/>
      <c r="C6" s="2" t="s">
        <v>14</v>
      </c>
      <c r="D6" s="2">
        <v>6000</v>
      </c>
      <c r="E6" s="2">
        <v>38023</v>
      </c>
      <c r="F6" s="10">
        <f t="shared" si="0"/>
        <v>-32023</v>
      </c>
    </row>
    <row r="7" spans="1:6" ht="19.899999999999999" customHeight="1" x14ac:dyDescent="0.15">
      <c r="A7" s="261"/>
      <c r="B7" s="264"/>
      <c r="C7" s="2" t="s">
        <v>48</v>
      </c>
      <c r="D7" s="2">
        <v>11000</v>
      </c>
      <c r="E7" s="2">
        <v>3137580</v>
      </c>
      <c r="F7" s="10">
        <f t="shared" si="0"/>
        <v>-3126580</v>
      </c>
    </row>
    <row r="8" spans="1:6" ht="19.899999999999999" customHeight="1" x14ac:dyDescent="0.15">
      <c r="A8" s="261"/>
      <c r="B8" s="265"/>
      <c r="C8" s="61" t="s">
        <v>113</v>
      </c>
      <c r="D8" s="62">
        <f>SUM(D4:D7)</f>
        <v>703592000</v>
      </c>
      <c r="E8" s="62">
        <f>SUM(E4:E7)</f>
        <v>640060155</v>
      </c>
      <c r="F8" s="63">
        <f t="shared" si="0"/>
        <v>63531845</v>
      </c>
    </row>
    <row r="9" spans="1:6" ht="19.899999999999999" customHeight="1" x14ac:dyDescent="0.15">
      <c r="A9" s="261"/>
      <c r="B9" s="257" t="s">
        <v>12</v>
      </c>
      <c r="C9" s="2" t="s">
        <v>10</v>
      </c>
      <c r="D9" s="2">
        <v>527850000</v>
      </c>
      <c r="E9" s="2">
        <v>507430838</v>
      </c>
      <c r="F9" s="10">
        <f t="shared" si="0"/>
        <v>20419162</v>
      </c>
    </row>
    <row r="10" spans="1:6" ht="19.899999999999999" customHeight="1" x14ac:dyDescent="0.15">
      <c r="A10" s="261"/>
      <c r="B10" s="257"/>
      <c r="C10" s="2" t="s">
        <v>11</v>
      </c>
      <c r="D10" s="2">
        <v>113630000</v>
      </c>
      <c r="E10" s="2">
        <v>99513144</v>
      </c>
      <c r="F10" s="10">
        <f t="shared" si="0"/>
        <v>14116856</v>
      </c>
    </row>
    <row r="11" spans="1:6" ht="19.899999999999999" customHeight="1" x14ac:dyDescent="0.15">
      <c r="A11" s="261"/>
      <c r="B11" s="257"/>
      <c r="C11" s="2" t="s">
        <v>371</v>
      </c>
      <c r="D11" s="2">
        <v>40175000</v>
      </c>
      <c r="E11" s="2">
        <v>24893743</v>
      </c>
      <c r="F11" s="10">
        <f t="shared" si="0"/>
        <v>15281257</v>
      </c>
    </row>
    <row r="12" spans="1:6" ht="19.899999999999999" customHeight="1" x14ac:dyDescent="0.15">
      <c r="A12" s="261"/>
      <c r="B12" s="257"/>
      <c r="C12" s="2" t="s">
        <v>39</v>
      </c>
      <c r="D12" s="2">
        <v>210000</v>
      </c>
      <c r="E12" s="2">
        <v>0</v>
      </c>
      <c r="F12" s="10">
        <f t="shared" si="0"/>
        <v>210000</v>
      </c>
    </row>
    <row r="13" spans="1:6" ht="19.899999999999999" customHeight="1" x14ac:dyDescent="0.15">
      <c r="A13" s="261"/>
      <c r="B13" s="257"/>
      <c r="C13" s="2" t="s">
        <v>70</v>
      </c>
      <c r="D13" s="2">
        <v>320000</v>
      </c>
      <c r="E13" s="2">
        <v>3619</v>
      </c>
      <c r="F13" s="10">
        <f t="shared" si="0"/>
        <v>316381</v>
      </c>
    </row>
    <row r="14" spans="1:6" ht="19.899999999999999" customHeight="1" x14ac:dyDescent="0.15">
      <c r="A14" s="261"/>
      <c r="B14" s="257"/>
      <c r="C14" s="61" t="s">
        <v>114</v>
      </c>
      <c r="D14" s="62">
        <f>SUM(D9:D13)</f>
        <v>682185000</v>
      </c>
      <c r="E14" s="62">
        <f>SUM(E9:E13)</f>
        <v>631841344</v>
      </c>
      <c r="F14" s="63">
        <f t="shared" si="0"/>
        <v>50343656</v>
      </c>
    </row>
    <row r="15" spans="1:6" ht="19.899999999999999" customHeight="1" thickBot="1" x14ac:dyDescent="0.2">
      <c r="A15" s="262"/>
      <c r="B15" s="258" t="s">
        <v>115</v>
      </c>
      <c r="C15" s="258"/>
      <c r="D15" s="64">
        <f>D8-D14</f>
        <v>21407000</v>
      </c>
      <c r="E15" s="64">
        <f>E8-E14</f>
        <v>8218811</v>
      </c>
      <c r="F15" s="65">
        <f t="shared" si="0"/>
        <v>13188189</v>
      </c>
    </row>
    <row r="16" spans="1:6" ht="19.899999999999999" customHeight="1" x14ac:dyDescent="0.15">
      <c r="A16" s="247" t="s">
        <v>61</v>
      </c>
      <c r="B16" s="271" t="s">
        <v>3</v>
      </c>
      <c r="C16" s="32" t="s">
        <v>36</v>
      </c>
      <c r="D16" s="13">
        <v>8300000</v>
      </c>
      <c r="E16" s="2">
        <v>7620000</v>
      </c>
      <c r="F16" s="53">
        <f t="shared" si="0"/>
        <v>680000</v>
      </c>
    </row>
    <row r="17" spans="1:6" ht="19.899999999999999" customHeight="1" x14ac:dyDescent="0.15">
      <c r="A17" s="248"/>
      <c r="B17" s="257"/>
      <c r="C17" s="30" t="s">
        <v>72</v>
      </c>
      <c r="D17" s="2">
        <v>0</v>
      </c>
      <c r="E17" s="2">
        <v>0</v>
      </c>
      <c r="F17" s="10">
        <f t="shared" si="0"/>
        <v>0</v>
      </c>
    </row>
    <row r="18" spans="1:6" ht="19.899999999999999" customHeight="1" x14ac:dyDescent="0.15">
      <c r="A18" s="248"/>
      <c r="B18" s="257"/>
      <c r="C18" s="30" t="s">
        <v>73</v>
      </c>
      <c r="D18" s="2">
        <v>0</v>
      </c>
      <c r="E18" s="2"/>
      <c r="F18" s="10">
        <f t="shared" si="0"/>
        <v>0</v>
      </c>
    </row>
    <row r="19" spans="1:6" ht="19.899999999999999" customHeight="1" x14ac:dyDescent="0.15">
      <c r="A19" s="248"/>
      <c r="B19" s="257"/>
      <c r="C19" s="61" t="s">
        <v>116</v>
      </c>
      <c r="D19" s="62">
        <f>SUM(D16:D18)</f>
        <v>8300000</v>
      </c>
      <c r="E19" s="62">
        <f>SUM(E16:E18)</f>
        <v>7620000</v>
      </c>
      <c r="F19" s="63">
        <f t="shared" si="0"/>
        <v>680000</v>
      </c>
    </row>
    <row r="20" spans="1:6" ht="19.899999999999999" customHeight="1" x14ac:dyDescent="0.15">
      <c r="A20" s="248"/>
      <c r="B20" s="257" t="s">
        <v>4</v>
      </c>
      <c r="C20" s="36" t="s">
        <v>117</v>
      </c>
      <c r="D20" s="2">
        <v>10632000</v>
      </c>
      <c r="E20" s="2">
        <v>10540000</v>
      </c>
      <c r="F20" s="10">
        <f t="shared" si="0"/>
        <v>92000</v>
      </c>
    </row>
    <row r="21" spans="1:6" ht="19.899999999999999" customHeight="1" x14ac:dyDescent="0.15">
      <c r="A21" s="248"/>
      <c r="B21" s="257"/>
      <c r="C21" s="2" t="s">
        <v>13</v>
      </c>
      <c r="D21" s="2">
        <v>18530000</v>
      </c>
      <c r="E21" s="2">
        <v>15920890</v>
      </c>
      <c r="F21" s="10">
        <f t="shared" si="0"/>
        <v>2609110</v>
      </c>
    </row>
    <row r="22" spans="1:6" ht="19.899999999999999" customHeight="1" x14ac:dyDescent="0.15">
      <c r="A22" s="248"/>
      <c r="B22" s="257"/>
      <c r="C22" s="49" t="s">
        <v>166</v>
      </c>
      <c r="D22" s="2">
        <v>2900000</v>
      </c>
      <c r="E22" s="2">
        <v>2002440</v>
      </c>
      <c r="F22" s="10">
        <f t="shared" si="0"/>
        <v>897560</v>
      </c>
    </row>
    <row r="23" spans="1:6" ht="19.899999999999999" customHeight="1" x14ac:dyDescent="0.15">
      <c r="A23" s="248"/>
      <c r="B23" s="257"/>
      <c r="C23" s="61" t="s">
        <v>118</v>
      </c>
      <c r="D23" s="62">
        <f>SUM(D20:D22)</f>
        <v>32062000</v>
      </c>
      <c r="E23" s="62">
        <f>SUM(E20:E22)</f>
        <v>28463330</v>
      </c>
      <c r="F23" s="63">
        <f t="shared" si="0"/>
        <v>3598670</v>
      </c>
    </row>
    <row r="24" spans="1:6" ht="19.899999999999999" customHeight="1" thickBot="1" x14ac:dyDescent="0.2">
      <c r="A24" s="249"/>
      <c r="B24" s="272" t="s">
        <v>119</v>
      </c>
      <c r="C24" s="273"/>
      <c r="D24" s="64">
        <f>D19-D23</f>
        <v>-23762000</v>
      </c>
      <c r="E24" s="64">
        <f>E19-E23</f>
        <v>-20843330</v>
      </c>
      <c r="F24" s="65">
        <f t="shared" si="0"/>
        <v>-2918670</v>
      </c>
    </row>
    <row r="25" spans="1:6" ht="19.899999999999999" customHeight="1" x14ac:dyDescent="0.15">
      <c r="A25" s="244" t="s">
        <v>46</v>
      </c>
      <c r="B25" s="271" t="s">
        <v>3</v>
      </c>
      <c r="C25" s="13" t="s">
        <v>47</v>
      </c>
      <c r="D25" s="13">
        <v>0</v>
      </c>
      <c r="E25" s="13">
        <v>2169685</v>
      </c>
      <c r="F25" s="53">
        <f t="shared" si="0"/>
        <v>-2169685</v>
      </c>
    </row>
    <row r="26" spans="1:6" ht="19.899999999999999" customHeight="1" x14ac:dyDescent="0.15">
      <c r="A26" s="245"/>
      <c r="B26" s="257"/>
      <c r="C26" s="2" t="s">
        <v>160</v>
      </c>
      <c r="D26" s="2">
        <v>0</v>
      </c>
      <c r="E26" s="2">
        <v>517881</v>
      </c>
      <c r="F26" s="10">
        <f t="shared" si="0"/>
        <v>-517881</v>
      </c>
    </row>
    <row r="27" spans="1:6" ht="19.899999999999999" customHeight="1" x14ac:dyDescent="0.15">
      <c r="A27" s="245"/>
      <c r="B27" s="257"/>
      <c r="C27" s="2"/>
      <c r="D27" s="2"/>
      <c r="E27" s="2"/>
      <c r="F27" s="10"/>
    </row>
    <row r="28" spans="1:6" ht="19.899999999999999" customHeight="1" x14ac:dyDescent="0.15">
      <c r="A28" s="245"/>
      <c r="B28" s="257"/>
      <c r="C28" s="62" t="s">
        <v>120</v>
      </c>
      <c r="D28" s="62">
        <f>SUM(D25:D27)</f>
        <v>0</v>
      </c>
      <c r="E28" s="62">
        <f>SUM(E25:E27)</f>
        <v>2687566</v>
      </c>
      <c r="F28" s="63">
        <f t="shared" si="0"/>
        <v>-2687566</v>
      </c>
    </row>
    <row r="29" spans="1:6" ht="19.899999999999999" customHeight="1" x14ac:dyDescent="0.15">
      <c r="A29" s="245"/>
      <c r="B29" s="257" t="s">
        <v>4</v>
      </c>
      <c r="C29" s="36" t="s">
        <v>159</v>
      </c>
      <c r="D29" s="2">
        <v>5230000</v>
      </c>
      <c r="E29" s="2">
        <v>4194216</v>
      </c>
      <c r="F29" s="10">
        <f t="shared" ref="F29:F30" si="1">D29-E29</f>
        <v>1035784</v>
      </c>
    </row>
    <row r="30" spans="1:6" ht="19.899999999999999" customHeight="1" x14ac:dyDescent="0.15">
      <c r="A30" s="245"/>
      <c r="B30" s="257"/>
      <c r="C30" s="36" t="s">
        <v>71</v>
      </c>
      <c r="D30" s="2">
        <v>0</v>
      </c>
      <c r="E30" s="2">
        <v>0</v>
      </c>
      <c r="F30" s="10">
        <f t="shared" si="1"/>
        <v>0</v>
      </c>
    </row>
    <row r="31" spans="1:6" ht="19.899999999999999" customHeight="1" x14ac:dyDescent="0.15">
      <c r="A31" s="245"/>
      <c r="B31" s="257"/>
      <c r="C31" s="62" t="s">
        <v>121</v>
      </c>
      <c r="D31" s="62">
        <f>SUM(D29:D30)</f>
        <v>5230000</v>
      </c>
      <c r="E31" s="62">
        <f>SUM(E29:E30)</f>
        <v>4194216</v>
      </c>
      <c r="F31" s="63">
        <f t="shared" si="0"/>
        <v>1035784</v>
      </c>
    </row>
    <row r="32" spans="1:6" ht="19.899999999999999" customHeight="1" thickBot="1" x14ac:dyDescent="0.2">
      <c r="A32" s="246"/>
      <c r="B32" s="272" t="s">
        <v>122</v>
      </c>
      <c r="C32" s="273"/>
      <c r="D32" s="64">
        <f>D28-D31</f>
        <v>-5230000</v>
      </c>
      <c r="E32" s="64">
        <f>E28-E31</f>
        <v>-1506650</v>
      </c>
      <c r="F32" s="65">
        <f t="shared" si="0"/>
        <v>-3723350</v>
      </c>
    </row>
    <row r="33" spans="1:7" ht="19.899999999999999" customHeight="1" thickBot="1" x14ac:dyDescent="0.2">
      <c r="A33" s="250" t="s">
        <v>123</v>
      </c>
      <c r="B33" s="251"/>
      <c r="C33" s="251"/>
      <c r="D33" s="3">
        <v>5343000</v>
      </c>
      <c r="E33" s="3">
        <v>0</v>
      </c>
      <c r="F33" s="47">
        <f t="shared" si="0"/>
        <v>5343000</v>
      </c>
    </row>
    <row r="34" spans="1:7" ht="19.899999999999999" customHeight="1" x14ac:dyDescent="0.15">
      <c r="A34" s="252" t="s">
        <v>37</v>
      </c>
      <c r="B34" s="253"/>
      <c r="C34" s="253"/>
      <c r="D34" s="13">
        <f>D8+D19+D28</f>
        <v>711892000</v>
      </c>
      <c r="E34" s="13">
        <f>E8+E19+E28</f>
        <v>650367721</v>
      </c>
      <c r="F34" s="53">
        <f t="shared" si="0"/>
        <v>61524279</v>
      </c>
    </row>
    <row r="35" spans="1:7" ht="19.899999999999999" customHeight="1" thickBot="1" x14ac:dyDescent="0.2">
      <c r="A35" s="254" t="s">
        <v>38</v>
      </c>
      <c r="B35" s="255"/>
      <c r="C35" s="255"/>
      <c r="D35" s="45">
        <f>D14+D23+D31+D33</f>
        <v>724820000</v>
      </c>
      <c r="E35" s="45">
        <f>E14+E23+E31+E33</f>
        <v>664498890</v>
      </c>
      <c r="F35" s="46">
        <f t="shared" si="0"/>
        <v>60321110</v>
      </c>
    </row>
    <row r="36" spans="1:7" ht="19.899999999999999" customHeight="1" thickBot="1" x14ac:dyDescent="0.2">
      <c r="A36" s="267" t="s">
        <v>124</v>
      </c>
      <c r="B36" s="268"/>
      <c r="C36" s="269"/>
      <c r="D36" s="80">
        <f t="shared" ref="D36:E36" si="2">D34-D35</f>
        <v>-12928000</v>
      </c>
      <c r="E36" s="80">
        <f t="shared" si="2"/>
        <v>-14131169</v>
      </c>
      <c r="F36" s="81">
        <f t="shared" si="0"/>
        <v>1203169</v>
      </c>
    </row>
    <row r="37" spans="1:7" ht="19.899999999999999" customHeight="1" thickBot="1" x14ac:dyDescent="0.2">
      <c r="A37" s="250" t="s">
        <v>125</v>
      </c>
      <c r="B37" s="251"/>
      <c r="C37" s="270"/>
      <c r="D37" s="3">
        <v>298480749</v>
      </c>
      <c r="E37" s="3">
        <v>302480749</v>
      </c>
      <c r="F37" s="47">
        <f>D37-E37</f>
        <v>-4000000</v>
      </c>
    </row>
    <row r="38" spans="1:7" ht="19.899999999999999" customHeight="1" thickBot="1" x14ac:dyDescent="0.2">
      <c r="A38" s="250" t="s">
        <v>126</v>
      </c>
      <c r="B38" s="251"/>
      <c r="C38" s="270"/>
      <c r="D38" s="3">
        <f>D36+D37</f>
        <v>285552749</v>
      </c>
      <c r="E38" s="3">
        <f>E36+E37</f>
        <v>288349580</v>
      </c>
      <c r="F38" s="47">
        <f t="shared" si="0"/>
        <v>-2796831</v>
      </c>
    </row>
    <row r="39" spans="1:7" ht="12" customHeight="1" x14ac:dyDescent="0.15"/>
    <row r="40" spans="1:7" ht="12" customHeight="1" x14ac:dyDescent="0.15">
      <c r="F40" s="266" t="s">
        <v>172</v>
      </c>
    </row>
    <row r="41" spans="1:7" ht="12" customHeight="1" x14ac:dyDescent="0.15">
      <c r="F41" s="266"/>
    </row>
    <row r="42" spans="1:7" ht="12" customHeight="1" x14ac:dyDescent="0.15"/>
    <row r="43" spans="1:7" ht="12" customHeight="1" x14ac:dyDescent="0.15"/>
    <row r="44" spans="1:7" ht="12" customHeight="1" x14ac:dyDescent="0.15"/>
    <row r="45" spans="1:7" ht="12" customHeight="1" x14ac:dyDescent="0.15">
      <c r="A45" s="159"/>
      <c r="B45" s="159"/>
      <c r="C45" s="160"/>
      <c r="D45" s="161"/>
      <c r="E45" s="161"/>
      <c r="F45" s="161"/>
      <c r="G45" s="161" t="s">
        <v>366</v>
      </c>
    </row>
    <row r="46" spans="1:7" ht="12" customHeight="1" x14ac:dyDescent="0.15">
      <c r="A46" s="240" t="s">
        <v>367</v>
      </c>
      <c r="B46" s="241"/>
      <c r="C46" s="241"/>
      <c r="D46" s="241"/>
      <c r="E46" s="241"/>
      <c r="F46" s="241"/>
      <c r="G46" s="241"/>
    </row>
    <row r="47" spans="1:7" ht="12" customHeight="1" x14ac:dyDescent="0.15">
      <c r="A47" s="242" t="s">
        <v>368</v>
      </c>
      <c r="B47" s="243"/>
      <c r="C47" s="243"/>
      <c r="D47" s="243"/>
      <c r="E47" s="243"/>
      <c r="F47" s="243"/>
      <c r="G47" s="243"/>
    </row>
    <row r="48" spans="1:7" ht="12" customHeight="1" x14ac:dyDescent="0.15"/>
    <row r="49" spans="1:5" ht="12" customHeight="1" x14ac:dyDescent="0.15"/>
    <row r="50" spans="1:5" ht="15" customHeight="1" x14ac:dyDescent="0.15">
      <c r="A50" s="166" t="s">
        <v>365</v>
      </c>
    </row>
    <row r="51" spans="1:5" ht="15" customHeight="1" x14ac:dyDescent="0.15">
      <c r="E51" s="44"/>
    </row>
    <row r="52" spans="1:5" ht="15" customHeight="1" x14ac:dyDescent="0.15">
      <c r="A52" s="159" t="s">
        <v>348</v>
      </c>
      <c r="B52" s="159"/>
      <c r="C52" s="160"/>
      <c r="D52" s="161"/>
      <c r="E52" s="161"/>
    </row>
    <row r="53" spans="1:5" ht="15" customHeight="1" x14ac:dyDescent="0.15">
      <c r="A53" s="159" t="s">
        <v>349</v>
      </c>
      <c r="B53" s="159"/>
      <c r="C53" s="160"/>
      <c r="D53" s="162">
        <f>SUM(D54:D55)</f>
        <v>3051015</v>
      </c>
      <c r="E53" s="160" t="s">
        <v>350</v>
      </c>
    </row>
    <row r="54" spans="1:5" ht="15" customHeight="1" x14ac:dyDescent="0.15">
      <c r="A54" s="163" t="s">
        <v>351</v>
      </c>
      <c r="B54" s="164"/>
      <c r="C54" s="160"/>
      <c r="D54" s="165">
        <v>496684</v>
      </c>
      <c r="E54" s="160" t="s">
        <v>350</v>
      </c>
    </row>
    <row r="55" spans="1:5" ht="15" customHeight="1" x14ac:dyDescent="0.15">
      <c r="A55" s="163" t="s">
        <v>352</v>
      </c>
      <c r="B55" s="164"/>
      <c r="C55" s="160"/>
      <c r="D55" s="165">
        <v>2554331</v>
      </c>
      <c r="E55" s="160" t="s">
        <v>350</v>
      </c>
    </row>
    <row r="56" spans="1:5" ht="15" customHeight="1" x14ac:dyDescent="0.15">
      <c r="A56" s="159"/>
      <c r="B56" s="159"/>
      <c r="C56" s="160"/>
      <c r="D56" s="165"/>
      <c r="E56" s="161"/>
    </row>
    <row r="57" spans="1:5" ht="15" customHeight="1" x14ac:dyDescent="0.15">
      <c r="A57" s="159" t="s">
        <v>353</v>
      </c>
      <c r="B57" s="159"/>
      <c r="C57" s="160"/>
      <c r="D57" s="162">
        <f>SUM(D58:D60)</f>
        <v>7463275</v>
      </c>
      <c r="E57" s="160" t="s">
        <v>350</v>
      </c>
    </row>
    <row r="58" spans="1:5" ht="15" customHeight="1" x14ac:dyDescent="0.15">
      <c r="A58" s="159"/>
      <c r="B58" s="159" t="s">
        <v>354</v>
      </c>
      <c r="C58" s="160"/>
      <c r="D58" s="165">
        <v>1782000</v>
      </c>
      <c r="E58" s="160" t="s">
        <v>350</v>
      </c>
    </row>
    <row r="59" spans="1:5" ht="15" customHeight="1" x14ac:dyDescent="0.15">
      <c r="A59" s="159" t="s">
        <v>355</v>
      </c>
      <c r="B59" s="159"/>
      <c r="C59" s="160"/>
      <c r="D59" s="165">
        <v>359655</v>
      </c>
      <c r="E59" s="160" t="s">
        <v>350</v>
      </c>
    </row>
    <row r="60" spans="1:5" ht="15" customHeight="1" x14ac:dyDescent="0.15">
      <c r="A60" s="159" t="s">
        <v>356</v>
      </c>
      <c r="B60" s="159"/>
      <c r="C60" s="160"/>
      <c r="D60" s="165">
        <v>5321620</v>
      </c>
      <c r="E60" s="160" t="s">
        <v>350</v>
      </c>
    </row>
    <row r="61" spans="1:5" ht="15" customHeight="1" x14ac:dyDescent="0.15">
      <c r="A61" s="159"/>
      <c r="B61" s="159"/>
      <c r="C61" s="160"/>
      <c r="D61" s="165"/>
      <c r="E61" s="161"/>
    </row>
    <row r="62" spans="1:5" ht="15" customHeight="1" x14ac:dyDescent="0.15">
      <c r="A62" s="159" t="s">
        <v>357</v>
      </c>
      <c r="B62" s="159"/>
      <c r="C62" s="160"/>
      <c r="D62" s="162">
        <f>SUM(D63)</f>
        <v>3099861</v>
      </c>
      <c r="E62" s="160" t="s">
        <v>350</v>
      </c>
    </row>
    <row r="63" spans="1:5" ht="15" customHeight="1" x14ac:dyDescent="0.15">
      <c r="A63" s="159" t="s">
        <v>358</v>
      </c>
      <c r="B63" s="159"/>
      <c r="C63" s="160"/>
      <c r="D63" s="165">
        <v>3099861</v>
      </c>
      <c r="E63" s="160" t="s">
        <v>350</v>
      </c>
    </row>
    <row r="64" spans="1:5" ht="15" customHeight="1" x14ac:dyDescent="0.15">
      <c r="A64" s="159"/>
      <c r="B64" s="159"/>
      <c r="C64" s="160"/>
      <c r="D64" s="165"/>
      <c r="E64" s="160"/>
    </row>
    <row r="65" spans="1:5" ht="15" customHeight="1" x14ac:dyDescent="0.15">
      <c r="A65" s="159" t="s">
        <v>359</v>
      </c>
      <c r="B65" s="159"/>
      <c r="C65" s="160"/>
      <c r="D65" s="162">
        <f>SUM(D66)</f>
        <v>795454</v>
      </c>
      <c r="E65" s="160" t="s">
        <v>350</v>
      </c>
    </row>
    <row r="66" spans="1:5" ht="15" customHeight="1" x14ac:dyDescent="0.15">
      <c r="A66" s="159"/>
      <c r="B66" s="159" t="s">
        <v>360</v>
      </c>
      <c r="C66" s="160"/>
      <c r="D66" s="165">
        <v>795454</v>
      </c>
      <c r="E66" s="160" t="s">
        <v>350</v>
      </c>
    </row>
    <row r="67" spans="1:5" ht="15" customHeight="1" x14ac:dyDescent="0.15">
      <c r="A67" s="159"/>
      <c r="B67" s="159"/>
      <c r="C67" s="160"/>
      <c r="D67" s="165"/>
      <c r="E67" s="160"/>
    </row>
    <row r="68" spans="1:5" ht="15" customHeight="1" x14ac:dyDescent="0.15">
      <c r="A68" s="159" t="s">
        <v>361</v>
      </c>
      <c r="B68" s="159"/>
      <c r="C68" s="160"/>
      <c r="D68" s="162">
        <f>SUM(D69)</f>
        <v>4255770</v>
      </c>
      <c r="E68" s="160" t="s">
        <v>350</v>
      </c>
    </row>
    <row r="69" spans="1:5" ht="15" customHeight="1" x14ac:dyDescent="0.15">
      <c r="A69" s="159" t="s">
        <v>362</v>
      </c>
      <c r="B69" s="159"/>
      <c r="C69" s="160"/>
      <c r="D69" s="165">
        <v>4255770</v>
      </c>
      <c r="E69" s="160" t="s">
        <v>350</v>
      </c>
    </row>
    <row r="70" spans="1:5" ht="15" customHeight="1" x14ac:dyDescent="0.15">
      <c r="A70" s="159"/>
      <c r="B70" s="159"/>
      <c r="C70" s="160"/>
      <c r="D70" s="165"/>
      <c r="E70" s="160"/>
    </row>
    <row r="71" spans="1:5" ht="15" customHeight="1" x14ac:dyDescent="0.15">
      <c r="A71" s="159" t="s">
        <v>363</v>
      </c>
      <c r="B71" s="159"/>
      <c r="C71" s="160"/>
      <c r="D71" s="162">
        <f>SUM(D72)</f>
        <v>18350</v>
      </c>
      <c r="E71" s="160" t="s">
        <v>350</v>
      </c>
    </row>
    <row r="72" spans="1:5" ht="15" customHeight="1" x14ac:dyDescent="0.15">
      <c r="A72" s="159" t="s">
        <v>364</v>
      </c>
      <c r="B72" s="159"/>
      <c r="C72" s="160"/>
      <c r="D72" s="165">
        <v>18350</v>
      </c>
      <c r="E72" s="160" t="s">
        <v>350</v>
      </c>
    </row>
    <row r="73" spans="1:5" ht="15" customHeight="1" x14ac:dyDescent="0.15">
      <c r="E73" s="44"/>
    </row>
    <row r="74" spans="1:5" ht="15" customHeight="1" x14ac:dyDescent="0.15">
      <c r="E74" s="44"/>
    </row>
    <row r="75" spans="1:5" ht="15" customHeight="1" x14ac:dyDescent="0.15">
      <c r="E75" s="44"/>
    </row>
    <row r="76" spans="1:5" ht="15" customHeight="1" x14ac:dyDescent="0.15">
      <c r="E76" s="44"/>
    </row>
    <row r="77" spans="1:5" ht="15" customHeight="1" x14ac:dyDescent="0.15">
      <c r="E77" s="44"/>
    </row>
    <row r="78" spans="1:5" ht="15" customHeight="1" x14ac:dyDescent="0.15">
      <c r="E78" s="44"/>
    </row>
    <row r="79" spans="1:5" ht="15" customHeight="1" x14ac:dyDescent="0.15">
      <c r="E79" s="44"/>
    </row>
    <row r="80" spans="1:5" ht="15" customHeight="1" x14ac:dyDescent="0.15">
      <c r="E80" s="44"/>
    </row>
    <row r="81" spans="5:5" ht="15" customHeight="1" x14ac:dyDescent="0.15">
      <c r="E81" s="44"/>
    </row>
    <row r="82" spans="5:5" ht="15" customHeight="1" x14ac:dyDescent="0.15">
      <c r="E82" s="44"/>
    </row>
    <row r="83" spans="5:5" ht="15" customHeight="1" x14ac:dyDescent="0.15">
      <c r="E83" s="44"/>
    </row>
    <row r="84" spans="5:5" ht="15" customHeight="1" x14ac:dyDescent="0.15">
      <c r="E84" s="44"/>
    </row>
    <row r="85" spans="5:5" ht="15" customHeight="1" x14ac:dyDescent="0.15"/>
    <row r="86" spans="5:5" ht="15" customHeight="1" x14ac:dyDescent="0.15"/>
    <row r="87" spans="5:5" ht="15" customHeight="1" x14ac:dyDescent="0.15"/>
    <row r="88" spans="5:5" ht="15" customHeight="1" x14ac:dyDescent="0.15"/>
    <row r="89" spans="5:5" ht="15" customHeight="1" x14ac:dyDescent="0.15"/>
    <row r="90" spans="5:5" ht="15" customHeight="1" x14ac:dyDescent="0.15"/>
    <row r="91" spans="5:5" ht="15" customHeight="1" x14ac:dyDescent="0.15"/>
    <row r="92" spans="5:5" ht="15" customHeight="1" x14ac:dyDescent="0.15"/>
    <row r="93" spans="5:5" ht="15" customHeight="1" x14ac:dyDescent="0.15"/>
    <row r="94" spans="5:5" ht="15" customHeight="1" x14ac:dyDescent="0.15"/>
    <row r="95" spans="5:5" ht="15" customHeight="1" x14ac:dyDescent="0.15"/>
    <row r="96" spans="5:5" ht="15" customHeight="1" x14ac:dyDescent="0.15"/>
    <row r="97" spans="6:6" ht="15" customHeight="1" x14ac:dyDescent="0.15"/>
    <row r="100" spans="6:6" ht="14.1" customHeight="1" x14ac:dyDescent="0.15">
      <c r="F100" s="256" t="s">
        <v>162</v>
      </c>
    </row>
    <row r="101" spans="6:6" ht="14.1" customHeight="1" x14ac:dyDescent="0.15">
      <c r="F101" s="256"/>
    </row>
  </sheetData>
  <mergeCells count="23">
    <mergeCell ref="F100:F101"/>
    <mergeCell ref="B9:B14"/>
    <mergeCell ref="B15:C15"/>
    <mergeCell ref="C2:E2"/>
    <mergeCell ref="A3:A15"/>
    <mergeCell ref="B3:B8"/>
    <mergeCell ref="F40:F41"/>
    <mergeCell ref="A36:C36"/>
    <mergeCell ref="A37:C37"/>
    <mergeCell ref="A38:C38"/>
    <mergeCell ref="B16:B19"/>
    <mergeCell ref="B20:B23"/>
    <mergeCell ref="B24:C24"/>
    <mergeCell ref="B25:B28"/>
    <mergeCell ref="B29:B31"/>
    <mergeCell ref="B32:C32"/>
    <mergeCell ref="A46:G46"/>
    <mergeCell ref="A47:G47"/>
    <mergeCell ref="A25:A32"/>
    <mergeCell ref="A16:A24"/>
    <mergeCell ref="A33:C33"/>
    <mergeCell ref="A34:C34"/>
    <mergeCell ref="A35:C35"/>
  </mergeCells>
  <phoneticPr fontId="6"/>
  <pageMargins left="0.59055118110236227" right="0.39370078740157483" top="0.78740157480314965" bottom="0.19685039370078741" header="0.51181102362204722" footer="0.51181102362204722"/>
  <pageSetup paperSize="9" pageOrder="overThenDown"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0"/>
  <sheetViews>
    <sheetView view="pageBreakPreview" topLeftCell="A16" zoomScaleNormal="100" zoomScaleSheetLayoutView="100" workbookViewId="0">
      <selection activeCell="F39" sqref="F39"/>
    </sheetView>
  </sheetViews>
  <sheetFormatPr defaultColWidth="13.625" defaultRowHeight="24.95" customHeight="1" x14ac:dyDescent="0.15"/>
  <cols>
    <col min="1" max="1" width="4.75" style="1" customWidth="1"/>
    <col min="2" max="2" width="5.75" style="1" customWidth="1"/>
    <col min="3" max="3" width="30.25" style="12" customWidth="1"/>
    <col min="4" max="6" width="15.75" style="1" customWidth="1"/>
    <col min="7" max="10" width="10.625" style="1" customWidth="1"/>
    <col min="11" max="16384" width="13.625" style="1"/>
  </cols>
  <sheetData>
    <row r="1" spans="1:6" ht="31.9" customHeight="1" x14ac:dyDescent="0.15">
      <c r="C1" s="280" t="s">
        <v>110</v>
      </c>
      <c r="D1" s="280"/>
      <c r="E1" s="280"/>
      <c r="F1" s="9" t="s">
        <v>64</v>
      </c>
    </row>
    <row r="2" spans="1:6" ht="18" customHeight="1" thickBot="1" x14ac:dyDescent="0.2">
      <c r="C2" s="259" t="s">
        <v>398</v>
      </c>
      <c r="D2" s="259"/>
      <c r="E2" s="259"/>
      <c r="F2" s="9" t="s">
        <v>63</v>
      </c>
    </row>
    <row r="3" spans="1:6" ht="30" customHeight="1" thickBot="1" x14ac:dyDescent="0.2">
      <c r="A3" s="281" t="s">
        <v>109</v>
      </c>
      <c r="B3" s="282"/>
      <c r="C3" s="282"/>
      <c r="D3" s="29" t="s">
        <v>400</v>
      </c>
      <c r="E3" s="29" t="s">
        <v>373</v>
      </c>
      <c r="F3" s="35" t="s">
        <v>7</v>
      </c>
    </row>
    <row r="4" spans="1:6" ht="16.899999999999999" customHeight="1" x14ac:dyDescent="0.15">
      <c r="A4" s="247" t="s">
        <v>74</v>
      </c>
      <c r="B4" s="271" t="s">
        <v>78</v>
      </c>
      <c r="C4" s="32" t="s">
        <v>75</v>
      </c>
      <c r="D4" s="33">
        <v>636884552</v>
      </c>
      <c r="E4" s="33">
        <v>635175454</v>
      </c>
      <c r="F4" s="34">
        <f t="shared" ref="F4:F6" si="0">D4-E4</f>
        <v>1709098</v>
      </c>
    </row>
    <row r="5" spans="1:6" ht="16.899999999999999" customHeight="1" x14ac:dyDescent="0.15">
      <c r="A5" s="248"/>
      <c r="B5" s="257"/>
      <c r="C5" s="30" t="s">
        <v>76</v>
      </c>
      <c r="D5" s="7">
        <v>0</v>
      </c>
      <c r="E5" s="7">
        <v>5000</v>
      </c>
      <c r="F5" s="5">
        <f t="shared" si="0"/>
        <v>-5000</v>
      </c>
    </row>
    <row r="6" spans="1:6" ht="16.899999999999999" customHeight="1" x14ac:dyDescent="0.15">
      <c r="A6" s="248"/>
      <c r="B6" s="257"/>
      <c r="C6" s="30" t="s">
        <v>77</v>
      </c>
      <c r="D6" s="7">
        <v>2425000</v>
      </c>
      <c r="E6" s="7">
        <v>3112342</v>
      </c>
      <c r="F6" s="5">
        <f t="shared" si="0"/>
        <v>-687342</v>
      </c>
    </row>
    <row r="7" spans="1:6" ht="16.899999999999999" customHeight="1" x14ac:dyDescent="0.15">
      <c r="A7" s="248"/>
      <c r="B7" s="257"/>
      <c r="C7" s="61" t="s">
        <v>91</v>
      </c>
      <c r="D7" s="66">
        <f>SUM(D4:D6)</f>
        <v>639309552</v>
      </c>
      <c r="E7" s="66">
        <f>SUM(E4:E6)</f>
        <v>638292796</v>
      </c>
      <c r="F7" s="67">
        <f>D7-E7</f>
        <v>1016756</v>
      </c>
    </row>
    <row r="8" spans="1:6" ht="16.899999999999999" customHeight="1" x14ac:dyDescent="0.15">
      <c r="A8" s="248"/>
      <c r="B8" s="257" t="s">
        <v>79</v>
      </c>
      <c r="C8" s="30" t="s">
        <v>80</v>
      </c>
      <c r="D8" s="7">
        <v>509455369</v>
      </c>
      <c r="E8" s="7">
        <v>536536854</v>
      </c>
      <c r="F8" s="5">
        <f t="shared" ref="F8:F13" si="1">D8-E8</f>
        <v>-27081485</v>
      </c>
    </row>
    <row r="9" spans="1:6" ht="16.899999999999999" customHeight="1" x14ac:dyDescent="0.15">
      <c r="A9" s="248"/>
      <c r="B9" s="257"/>
      <c r="C9" s="30" t="s">
        <v>81</v>
      </c>
      <c r="D9" s="7">
        <v>99513144</v>
      </c>
      <c r="E9" s="7">
        <v>110159388</v>
      </c>
      <c r="F9" s="5">
        <f t="shared" si="1"/>
        <v>-10646244</v>
      </c>
    </row>
    <row r="10" spans="1:6" ht="16.899999999999999" customHeight="1" x14ac:dyDescent="0.15">
      <c r="A10" s="248"/>
      <c r="B10" s="257"/>
      <c r="C10" s="30" t="s">
        <v>82</v>
      </c>
      <c r="D10" s="7">
        <v>24893743</v>
      </c>
      <c r="E10" s="7">
        <v>27792334</v>
      </c>
      <c r="F10" s="5">
        <f t="shared" si="1"/>
        <v>-2898591</v>
      </c>
    </row>
    <row r="11" spans="1:6" ht="16.899999999999999" customHeight="1" x14ac:dyDescent="0.15">
      <c r="A11" s="248"/>
      <c r="B11" s="257"/>
      <c r="C11" s="30" t="s">
        <v>39</v>
      </c>
      <c r="D11" s="7"/>
      <c r="E11" s="7">
        <v>0</v>
      </c>
      <c r="F11" s="5">
        <f t="shared" si="1"/>
        <v>0</v>
      </c>
    </row>
    <row r="12" spans="1:6" ht="16.899999999999999" customHeight="1" x14ac:dyDescent="0.15">
      <c r="A12" s="248"/>
      <c r="B12" s="257"/>
      <c r="C12" s="30" t="s">
        <v>83</v>
      </c>
      <c r="D12" s="146">
        <v>40712789</v>
      </c>
      <c r="E12" s="146">
        <v>40890260</v>
      </c>
      <c r="F12" s="5">
        <f t="shared" si="1"/>
        <v>-177471</v>
      </c>
    </row>
    <row r="13" spans="1:6" ht="16.899999999999999" customHeight="1" x14ac:dyDescent="0.15">
      <c r="A13" s="248"/>
      <c r="B13" s="257"/>
      <c r="C13" s="30" t="s">
        <v>66</v>
      </c>
      <c r="D13" s="7">
        <v>-18892531</v>
      </c>
      <c r="E13" s="7">
        <v>-18551660</v>
      </c>
      <c r="F13" s="5">
        <f t="shared" si="1"/>
        <v>-340871</v>
      </c>
    </row>
    <row r="14" spans="1:6" ht="16.899999999999999" customHeight="1" x14ac:dyDescent="0.15">
      <c r="A14" s="248"/>
      <c r="B14" s="257"/>
      <c r="C14" s="61" t="s">
        <v>92</v>
      </c>
      <c r="D14" s="66">
        <f>SUM(D8:D13)</f>
        <v>655682514</v>
      </c>
      <c r="E14" s="66">
        <f>SUM(E8:E13)</f>
        <v>696827176</v>
      </c>
      <c r="F14" s="67">
        <f>D14-E14</f>
        <v>-41144662</v>
      </c>
    </row>
    <row r="15" spans="1:6" ht="16.899999999999999" customHeight="1" thickBot="1" x14ac:dyDescent="0.2">
      <c r="A15" s="249"/>
      <c r="B15" s="258" t="s">
        <v>93</v>
      </c>
      <c r="C15" s="258"/>
      <c r="D15" s="68">
        <f>D7-D14</f>
        <v>-16372962</v>
      </c>
      <c r="E15" s="68">
        <f>E7-E14</f>
        <v>-58534380</v>
      </c>
      <c r="F15" s="69">
        <f>D15-E15</f>
        <v>42161418</v>
      </c>
    </row>
    <row r="16" spans="1:6" ht="16.899999999999999" customHeight="1" x14ac:dyDescent="0.15">
      <c r="A16" s="285" t="s">
        <v>372</v>
      </c>
      <c r="B16" s="257" t="s">
        <v>347</v>
      </c>
      <c r="C16" s="2" t="s">
        <v>84</v>
      </c>
      <c r="D16" s="7">
        <v>38023</v>
      </c>
      <c r="E16" s="7">
        <v>223712</v>
      </c>
      <c r="F16" s="5">
        <f t="shared" ref="F16:F28" si="2">D16-E16</f>
        <v>-185689</v>
      </c>
    </row>
    <row r="17" spans="1:6" ht="16.899999999999999" customHeight="1" x14ac:dyDescent="0.15">
      <c r="A17" s="285"/>
      <c r="B17" s="257"/>
      <c r="C17" s="2" t="s">
        <v>86</v>
      </c>
      <c r="D17" s="7">
        <v>712580</v>
      </c>
      <c r="E17" s="7">
        <v>892500</v>
      </c>
      <c r="F17" s="5">
        <f t="shared" si="2"/>
        <v>-179920</v>
      </c>
    </row>
    <row r="18" spans="1:6" ht="16.899999999999999" customHeight="1" x14ac:dyDescent="0.15">
      <c r="A18" s="285"/>
      <c r="B18" s="257"/>
      <c r="C18" s="61" t="s">
        <v>94</v>
      </c>
      <c r="D18" s="66">
        <f>SUM(D16:D17)</f>
        <v>750603</v>
      </c>
      <c r="E18" s="66">
        <f>SUM(E16:E17)</f>
        <v>1116212</v>
      </c>
      <c r="F18" s="67">
        <f t="shared" si="2"/>
        <v>-365609</v>
      </c>
    </row>
    <row r="19" spans="1:6" ht="16.899999999999999" customHeight="1" x14ac:dyDescent="0.15">
      <c r="A19" s="285"/>
      <c r="B19" s="257" t="s">
        <v>79</v>
      </c>
      <c r="C19" s="2" t="s">
        <v>85</v>
      </c>
      <c r="D19" s="7">
        <v>3619</v>
      </c>
      <c r="E19" s="7">
        <v>43154</v>
      </c>
      <c r="F19" s="5">
        <f t="shared" si="2"/>
        <v>-39535</v>
      </c>
    </row>
    <row r="20" spans="1:6" ht="16.899999999999999" customHeight="1" x14ac:dyDescent="0.15">
      <c r="A20" s="285"/>
      <c r="B20" s="257"/>
      <c r="C20" s="2"/>
      <c r="D20" s="7"/>
      <c r="E20" s="7"/>
      <c r="F20" s="5"/>
    </row>
    <row r="21" spans="1:6" ht="16.899999999999999" customHeight="1" x14ac:dyDescent="0.15">
      <c r="A21" s="285"/>
      <c r="B21" s="257"/>
      <c r="C21" s="2"/>
      <c r="D21" s="7"/>
      <c r="E21" s="7"/>
      <c r="F21" s="5"/>
    </row>
    <row r="22" spans="1:6" ht="16.899999999999999" customHeight="1" x14ac:dyDescent="0.15">
      <c r="A22" s="285"/>
      <c r="B22" s="257"/>
      <c r="C22" s="61" t="s">
        <v>95</v>
      </c>
      <c r="D22" s="66">
        <f>SUM(D19:D21)</f>
        <v>3619</v>
      </c>
      <c r="E22" s="66">
        <f>SUM(E19:E21)</f>
        <v>43154</v>
      </c>
      <c r="F22" s="67">
        <f t="shared" si="2"/>
        <v>-39535</v>
      </c>
    </row>
    <row r="23" spans="1:6" ht="16.899999999999999" customHeight="1" thickBot="1" x14ac:dyDescent="0.2">
      <c r="A23" s="286"/>
      <c r="B23" s="258" t="s">
        <v>96</v>
      </c>
      <c r="C23" s="258"/>
      <c r="D23" s="68">
        <f>D18-D22</f>
        <v>746984</v>
      </c>
      <c r="E23" s="68">
        <f>E18-E22</f>
        <v>1073058</v>
      </c>
      <c r="F23" s="69">
        <f t="shared" si="2"/>
        <v>-326074</v>
      </c>
    </row>
    <row r="24" spans="1:6" ht="16.899999999999999" customHeight="1" thickBot="1" x14ac:dyDescent="0.2">
      <c r="A24" s="283" t="s">
        <v>97</v>
      </c>
      <c r="B24" s="284"/>
      <c r="C24" s="284"/>
      <c r="D24" s="70">
        <f>D15+D23</f>
        <v>-15625978</v>
      </c>
      <c r="E24" s="70">
        <f>E15+E23</f>
        <v>-57461322</v>
      </c>
      <c r="F24" s="71">
        <f t="shared" si="2"/>
        <v>41835344</v>
      </c>
    </row>
    <row r="25" spans="1:6" ht="16.899999999999999" customHeight="1" x14ac:dyDescent="0.15">
      <c r="A25" s="244" t="s">
        <v>87</v>
      </c>
      <c r="B25" s="271" t="s">
        <v>78</v>
      </c>
      <c r="C25" s="13" t="s">
        <v>88</v>
      </c>
      <c r="D25" s="33">
        <v>7620000</v>
      </c>
      <c r="E25" s="33">
        <v>600000</v>
      </c>
      <c r="F25" s="55">
        <f t="shared" si="2"/>
        <v>7020000</v>
      </c>
    </row>
    <row r="26" spans="1:6" ht="16.899999999999999" customHeight="1" x14ac:dyDescent="0.15">
      <c r="A26" s="245"/>
      <c r="B26" s="257"/>
      <c r="C26" s="2" t="s">
        <v>161</v>
      </c>
      <c r="D26" s="7"/>
      <c r="E26" s="7">
        <v>9910</v>
      </c>
      <c r="F26" s="55">
        <f t="shared" si="2"/>
        <v>-9910</v>
      </c>
    </row>
    <row r="27" spans="1:6" ht="16.899999999999999" customHeight="1" x14ac:dyDescent="0.15">
      <c r="A27" s="245"/>
      <c r="B27" s="257"/>
      <c r="C27" s="2"/>
      <c r="D27" s="7"/>
      <c r="E27" s="7"/>
      <c r="F27" s="5"/>
    </row>
    <row r="28" spans="1:6" ht="16.899999999999999" customHeight="1" x14ac:dyDescent="0.15">
      <c r="A28" s="245"/>
      <c r="B28" s="257"/>
      <c r="C28" s="61" t="s">
        <v>98</v>
      </c>
      <c r="D28" s="66">
        <f>SUM(D25:D27)</f>
        <v>7620000</v>
      </c>
      <c r="E28" s="66">
        <f>SUM(E25:E27)</f>
        <v>609910</v>
      </c>
      <c r="F28" s="67">
        <f t="shared" si="2"/>
        <v>7010090</v>
      </c>
    </row>
    <row r="29" spans="1:6" ht="16.899999999999999" customHeight="1" x14ac:dyDescent="0.15">
      <c r="A29" s="245"/>
      <c r="B29" s="257" t="s">
        <v>79</v>
      </c>
      <c r="C29" s="30" t="s">
        <v>89</v>
      </c>
      <c r="D29" s="7">
        <v>2</v>
      </c>
      <c r="E29" s="7">
        <v>35772</v>
      </c>
      <c r="F29" s="5">
        <f t="shared" ref="F29:F38" si="3">D29-E29</f>
        <v>-35770</v>
      </c>
    </row>
    <row r="30" spans="1:6" ht="16.899999999999999" customHeight="1" x14ac:dyDescent="0.15">
      <c r="A30" s="245"/>
      <c r="B30" s="257"/>
      <c r="C30" s="30" t="s">
        <v>90</v>
      </c>
      <c r="D30" s="7">
        <v>7620000</v>
      </c>
      <c r="E30" s="7">
        <v>600000</v>
      </c>
      <c r="F30" s="5">
        <f t="shared" ref="F30" si="4">D30-E30</f>
        <v>7020000</v>
      </c>
    </row>
    <row r="31" spans="1:6" ht="16.899999999999999" customHeight="1" x14ac:dyDescent="0.15">
      <c r="A31" s="245"/>
      <c r="B31" s="257"/>
      <c r="C31" s="61" t="s">
        <v>99</v>
      </c>
      <c r="D31" s="66">
        <f>SUM(D29:D30)</f>
        <v>7620002</v>
      </c>
      <c r="E31" s="66">
        <f>SUM(E29:E30)</f>
        <v>635772</v>
      </c>
      <c r="F31" s="67">
        <f t="shared" si="3"/>
        <v>6984230</v>
      </c>
    </row>
    <row r="32" spans="1:6" ht="16.899999999999999" customHeight="1" thickBot="1" x14ac:dyDescent="0.2">
      <c r="A32" s="246"/>
      <c r="B32" s="258" t="s">
        <v>100</v>
      </c>
      <c r="C32" s="258"/>
      <c r="D32" s="68">
        <f>D28-D31</f>
        <v>-2</v>
      </c>
      <c r="E32" s="68">
        <f>E28-E31</f>
        <v>-25862</v>
      </c>
      <c r="F32" s="69">
        <f t="shared" si="3"/>
        <v>25860</v>
      </c>
    </row>
    <row r="33" spans="1:6" ht="16.899999999999999" customHeight="1" thickBot="1" x14ac:dyDescent="0.2">
      <c r="A33" s="274" t="s">
        <v>101</v>
      </c>
      <c r="B33" s="275"/>
      <c r="C33" s="276"/>
      <c r="D33" s="72">
        <f>D24+D32</f>
        <v>-15625980</v>
      </c>
      <c r="E33" s="72">
        <f>E24+E32</f>
        <v>-57487184</v>
      </c>
      <c r="F33" s="73">
        <f t="shared" si="3"/>
        <v>41861204</v>
      </c>
    </row>
    <row r="34" spans="1:6" ht="16.899999999999999" customHeight="1" x14ac:dyDescent="0.15">
      <c r="A34" s="244" t="s">
        <v>102</v>
      </c>
      <c r="B34" s="253" t="s">
        <v>103</v>
      </c>
      <c r="C34" s="253"/>
      <c r="D34" s="33">
        <v>627706429</v>
      </c>
      <c r="E34" s="33">
        <v>685193613</v>
      </c>
      <c r="F34" s="34">
        <f>D34-E34</f>
        <v>-57487184</v>
      </c>
    </row>
    <row r="35" spans="1:6" ht="16.899999999999999" customHeight="1" x14ac:dyDescent="0.15">
      <c r="A35" s="245"/>
      <c r="B35" s="279" t="s">
        <v>108</v>
      </c>
      <c r="C35" s="279"/>
      <c r="D35" s="7">
        <f>D33+D34</f>
        <v>612080449</v>
      </c>
      <c r="E35" s="7">
        <f>E33+E34</f>
        <v>627706429</v>
      </c>
      <c r="F35" s="5">
        <f>D35-E35</f>
        <v>-15625980</v>
      </c>
    </row>
    <row r="36" spans="1:6" ht="16.899999999999999" customHeight="1" x14ac:dyDescent="0.15">
      <c r="A36" s="245"/>
      <c r="B36" s="279" t="s">
        <v>104</v>
      </c>
      <c r="C36" s="279"/>
      <c r="D36" s="7">
        <v>0</v>
      </c>
      <c r="E36" s="7">
        <v>0</v>
      </c>
      <c r="F36" s="55">
        <f t="shared" si="3"/>
        <v>0</v>
      </c>
    </row>
    <row r="37" spans="1:6" ht="16.899999999999999" customHeight="1" x14ac:dyDescent="0.15">
      <c r="A37" s="245"/>
      <c r="B37" s="279" t="s">
        <v>105</v>
      </c>
      <c r="C37" s="279"/>
      <c r="D37" s="7">
        <v>0</v>
      </c>
      <c r="E37" s="7">
        <v>0</v>
      </c>
      <c r="F37" s="55">
        <f t="shared" si="3"/>
        <v>0</v>
      </c>
    </row>
    <row r="38" spans="1:6" ht="16.899999999999999" customHeight="1" x14ac:dyDescent="0.15">
      <c r="A38" s="245"/>
      <c r="B38" s="279" t="s">
        <v>106</v>
      </c>
      <c r="C38" s="279"/>
      <c r="D38" s="7">
        <v>0</v>
      </c>
      <c r="E38" s="7">
        <v>0</v>
      </c>
      <c r="F38" s="55">
        <f t="shared" si="3"/>
        <v>0</v>
      </c>
    </row>
    <row r="39" spans="1:6" ht="16.899999999999999" customHeight="1" x14ac:dyDescent="0.15">
      <c r="A39" s="245"/>
      <c r="B39" s="279"/>
      <c r="C39" s="279"/>
      <c r="D39" s="7"/>
      <c r="E39" s="7"/>
      <c r="F39" s="5"/>
    </row>
    <row r="40" spans="1:6" ht="16.899999999999999" customHeight="1" x14ac:dyDescent="0.15">
      <c r="A40" s="245"/>
      <c r="B40" s="279"/>
      <c r="C40" s="279"/>
      <c r="D40" s="7"/>
      <c r="E40" s="7"/>
      <c r="F40" s="5"/>
    </row>
    <row r="41" spans="1:6" ht="16.899999999999999" customHeight="1" x14ac:dyDescent="0.15">
      <c r="A41" s="245"/>
      <c r="B41" s="279"/>
      <c r="C41" s="279"/>
      <c r="D41" s="7"/>
      <c r="E41" s="7"/>
      <c r="F41" s="5"/>
    </row>
    <row r="42" spans="1:6" ht="16.899999999999999" customHeight="1" thickBot="1" x14ac:dyDescent="0.2">
      <c r="A42" s="246"/>
      <c r="B42" s="277" t="s">
        <v>107</v>
      </c>
      <c r="C42" s="278"/>
      <c r="D42" s="82">
        <f>D35+D36+D37-D38</f>
        <v>612080449</v>
      </c>
      <c r="E42" s="82">
        <f>E35+E36+E37-E38</f>
        <v>627706429</v>
      </c>
      <c r="F42" s="83">
        <f>D42-E42</f>
        <v>-15625980</v>
      </c>
    </row>
    <row r="43" spans="1:6" ht="16.899999999999999" customHeight="1" x14ac:dyDescent="0.15">
      <c r="B43" s="31"/>
      <c r="C43" s="31"/>
    </row>
    <row r="44" spans="1:6" ht="16.899999999999999" customHeight="1" x14ac:dyDescent="0.15">
      <c r="B44" s="31"/>
      <c r="C44" s="31"/>
      <c r="F44" s="54" t="s">
        <v>173</v>
      </c>
    </row>
    <row r="45" spans="1:6" ht="16.899999999999999" customHeight="1" x14ac:dyDescent="0.15"/>
    <row r="46" spans="1:6" ht="16.899999999999999" customHeight="1" x14ac:dyDescent="0.15"/>
    <row r="47" spans="1:6" ht="16.899999999999999" customHeight="1" x14ac:dyDescent="0.15"/>
    <row r="48" spans="1:6" ht="16.899999999999999" customHeight="1" x14ac:dyDescent="0.15"/>
    <row r="49" ht="16.899999999999999" customHeight="1" x14ac:dyDescent="0.15"/>
    <row r="50" ht="16.899999999999999"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30" customHeight="1" x14ac:dyDescent="0.15"/>
    <row r="58" ht="30" customHeight="1" x14ac:dyDescent="0.15"/>
    <row r="59" ht="30" customHeight="1" x14ac:dyDescent="0.15"/>
    <row r="60" ht="30" customHeight="1" x14ac:dyDescent="0.15"/>
  </sheetData>
  <mergeCells count="27">
    <mergeCell ref="A24:C24"/>
    <mergeCell ref="B25:B28"/>
    <mergeCell ref="B29:B31"/>
    <mergeCell ref="B32:C32"/>
    <mergeCell ref="B16:B18"/>
    <mergeCell ref="B19:B22"/>
    <mergeCell ref="B23:C23"/>
    <mergeCell ref="A16:A23"/>
    <mergeCell ref="A25:A32"/>
    <mergeCell ref="B4:B7"/>
    <mergeCell ref="B8:B14"/>
    <mergeCell ref="C1:E1"/>
    <mergeCell ref="A4:A15"/>
    <mergeCell ref="B15:C15"/>
    <mergeCell ref="A3:C3"/>
    <mergeCell ref="C2:E2"/>
    <mergeCell ref="A33:C33"/>
    <mergeCell ref="B42:C42"/>
    <mergeCell ref="A34:A42"/>
    <mergeCell ref="B39:C39"/>
    <mergeCell ref="B40:C40"/>
    <mergeCell ref="B41:C41"/>
    <mergeCell ref="B34:C34"/>
    <mergeCell ref="B35:C35"/>
    <mergeCell ref="B36:C36"/>
    <mergeCell ref="B37:C37"/>
    <mergeCell ref="B38:C38"/>
  </mergeCells>
  <phoneticPr fontId="6"/>
  <pageMargins left="0.78740157480314965" right="0.19685039370078741" top="0.78740157480314965" bottom="0.39370078740157483" header="0.51181102362204722" footer="0.51181102362204722"/>
  <pageSetup paperSize="9" pageOrder="overThenDown"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35"/>
  <sheetViews>
    <sheetView topLeftCell="A40" zoomScaleNormal="100" workbookViewId="0">
      <selection activeCell="C52" sqref="C52:I52"/>
    </sheetView>
  </sheetViews>
  <sheetFormatPr defaultRowHeight="12" x14ac:dyDescent="0.15"/>
  <cols>
    <col min="1" max="2" width="1.625" style="86" customWidth="1"/>
    <col min="3" max="3" width="12.625" style="86" customWidth="1"/>
    <col min="4" max="4" width="2.625" style="86" customWidth="1"/>
    <col min="5" max="5" width="12.125" style="87" customWidth="1"/>
    <col min="6" max="6" width="15.125" style="87" customWidth="1"/>
    <col min="7" max="8" width="15" style="87" customWidth="1"/>
    <col min="9" max="9" width="15.5" style="87" customWidth="1"/>
    <col min="10" max="16384" width="9" style="85"/>
  </cols>
  <sheetData>
    <row r="1" spans="1:9" ht="15" customHeight="1" x14ac:dyDescent="0.15">
      <c r="I1" s="88" t="s">
        <v>282</v>
      </c>
    </row>
    <row r="2" spans="1:9" ht="19.5" customHeight="1" x14ac:dyDescent="0.15">
      <c r="A2" s="300" t="s">
        <v>283</v>
      </c>
      <c r="B2" s="300"/>
      <c r="C2" s="300"/>
      <c r="D2" s="300"/>
      <c r="E2" s="300"/>
      <c r="F2" s="300"/>
      <c r="G2" s="300"/>
      <c r="H2" s="300"/>
      <c r="I2" s="300"/>
    </row>
    <row r="3" spans="1:9" ht="15" customHeight="1" x14ac:dyDescent="0.15">
      <c r="B3" s="301" t="s">
        <v>127</v>
      </c>
      <c r="C3" s="301"/>
      <c r="D3" s="301"/>
      <c r="E3" s="301"/>
      <c r="F3" s="301"/>
      <c r="G3" s="301"/>
      <c r="H3" s="301"/>
      <c r="I3" s="301"/>
    </row>
    <row r="4" spans="1:9" ht="7.5" customHeight="1" x14ac:dyDescent="0.15"/>
    <row r="5" spans="1:9" ht="15" customHeight="1" x14ac:dyDescent="0.15">
      <c r="B5" s="293" t="s">
        <v>284</v>
      </c>
      <c r="C5" s="293"/>
      <c r="D5" s="293"/>
      <c r="E5" s="293"/>
      <c r="F5" s="293"/>
      <c r="G5" s="293"/>
      <c r="H5" s="293"/>
      <c r="I5" s="293"/>
    </row>
    <row r="6" spans="1:9" ht="7.5" customHeight="1" x14ac:dyDescent="0.15"/>
    <row r="7" spans="1:9" ht="15" customHeight="1" x14ac:dyDescent="0.15">
      <c r="C7" s="298" t="s">
        <v>285</v>
      </c>
      <c r="D7" s="298"/>
      <c r="E7" s="298"/>
      <c r="F7" s="298"/>
      <c r="G7" s="298"/>
      <c r="H7" s="298"/>
      <c r="I7" s="298"/>
    </row>
    <row r="8" spans="1:9" ht="7.5" customHeight="1" x14ac:dyDescent="0.15"/>
    <row r="9" spans="1:9" ht="15" customHeight="1" x14ac:dyDescent="0.15">
      <c r="B9" s="293" t="s">
        <v>286</v>
      </c>
      <c r="C9" s="293"/>
      <c r="D9" s="293"/>
      <c r="E9" s="293"/>
      <c r="F9" s="293"/>
      <c r="G9" s="293"/>
      <c r="H9" s="293"/>
      <c r="I9" s="293"/>
    </row>
    <row r="10" spans="1:9" ht="9" customHeight="1" x14ac:dyDescent="0.15"/>
    <row r="11" spans="1:9" ht="15" customHeight="1" x14ac:dyDescent="0.15">
      <c r="C11" s="298" t="s">
        <v>401</v>
      </c>
      <c r="D11" s="298"/>
      <c r="E11" s="298"/>
      <c r="F11" s="298"/>
      <c r="G11" s="298"/>
      <c r="H11" s="298"/>
      <c r="I11" s="298"/>
    </row>
    <row r="12" spans="1:9" ht="15" customHeight="1" x14ac:dyDescent="0.15">
      <c r="C12" s="298" t="s">
        <v>402</v>
      </c>
      <c r="D12" s="298"/>
      <c r="E12" s="298"/>
      <c r="F12" s="298"/>
      <c r="G12" s="298"/>
      <c r="H12" s="298"/>
      <c r="I12" s="298"/>
    </row>
    <row r="13" spans="1:9" ht="15" customHeight="1" x14ac:dyDescent="0.15">
      <c r="C13" s="298" t="s">
        <v>403</v>
      </c>
      <c r="D13" s="298"/>
      <c r="E13" s="298"/>
      <c r="F13" s="298"/>
      <c r="G13" s="298"/>
      <c r="H13" s="298"/>
      <c r="I13" s="298"/>
    </row>
    <row r="14" spans="1:9" ht="15" customHeight="1" x14ac:dyDescent="0.15">
      <c r="C14" s="298" t="s">
        <v>404</v>
      </c>
      <c r="D14" s="298"/>
      <c r="E14" s="298"/>
      <c r="F14" s="298"/>
      <c r="G14" s="298"/>
      <c r="H14" s="298"/>
      <c r="I14" s="298"/>
    </row>
    <row r="15" spans="1:9" ht="15" customHeight="1" x14ac:dyDescent="0.15">
      <c r="C15" s="298" t="s">
        <v>322</v>
      </c>
      <c r="D15" s="298"/>
      <c r="E15" s="298"/>
      <c r="F15" s="298"/>
      <c r="G15" s="298"/>
      <c r="H15" s="298"/>
      <c r="I15" s="298"/>
    </row>
    <row r="16" spans="1:9" ht="15" customHeight="1" x14ac:dyDescent="0.15">
      <c r="C16" s="298" t="s">
        <v>405</v>
      </c>
      <c r="D16" s="298"/>
      <c r="E16" s="298"/>
      <c r="F16" s="298"/>
      <c r="G16" s="298"/>
      <c r="H16" s="298"/>
      <c r="I16" s="298"/>
    </row>
    <row r="17" spans="2:9" s="85" customFormat="1" ht="15" customHeight="1" x14ac:dyDescent="0.15">
      <c r="B17" s="86"/>
      <c r="C17" s="298" t="s">
        <v>406</v>
      </c>
      <c r="D17" s="298"/>
      <c r="E17" s="298"/>
      <c r="F17" s="298"/>
      <c r="G17" s="298"/>
      <c r="H17" s="298"/>
      <c r="I17" s="298"/>
    </row>
    <row r="18" spans="2:9" s="85" customFormat="1" ht="15" customHeight="1" x14ac:dyDescent="0.15">
      <c r="B18" s="86"/>
      <c r="C18" s="298" t="s">
        <v>128</v>
      </c>
      <c r="D18" s="298"/>
      <c r="E18" s="298"/>
      <c r="F18" s="298"/>
      <c r="G18" s="298"/>
      <c r="H18" s="298"/>
      <c r="I18" s="298"/>
    </row>
    <row r="19" spans="2:9" s="85" customFormat="1" ht="15" customHeight="1" x14ac:dyDescent="0.15">
      <c r="B19" s="86"/>
      <c r="C19" s="298" t="s">
        <v>323</v>
      </c>
      <c r="D19" s="298"/>
      <c r="E19" s="298"/>
      <c r="F19" s="298"/>
      <c r="G19" s="298"/>
      <c r="H19" s="298"/>
      <c r="I19" s="298"/>
    </row>
    <row r="20" spans="2:9" s="85" customFormat="1" ht="15" customHeight="1" x14ac:dyDescent="0.15">
      <c r="B20" s="86"/>
      <c r="C20" s="298" t="s">
        <v>129</v>
      </c>
      <c r="D20" s="298"/>
      <c r="E20" s="298"/>
      <c r="F20" s="298"/>
      <c r="G20" s="298"/>
      <c r="H20" s="298"/>
      <c r="I20" s="298"/>
    </row>
    <row r="21" spans="2:9" s="85" customFormat="1" ht="9.75" customHeight="1" x14ac:dyDescent="0.15">
      <c r="B21" s="86"/>
      <c r="C21" s="298" t="s">
        <v>407</v>
      </c>
      <c r="D21" s="298"/>
      <c r="E21" s="298"/>
      <c r="F21" s="298"/>
      <c r="G21" s="298"/>
      <c r="H21" s="298"/>
      <c r="I21" s="298"/>
    </row>
    <row r="22" spans="2:9" s="85" customFormat="1" ht="15" customHeight="1" x14ac:dyDescent="0.15">
      <c r="B22" s="86"/>
      <c r="C22" s="298" t="s">
        <v>408</v>
      </c>
      <c r="D22" s="298"/>
      <c r="E22" s="298"/>
      <c r="F22" s="298"/>
      <c r="G22" s="298"/>
      <c r="H22" s="298"/>
      <c r="I22" s="298"/>
    </row>
    <row r="23" spans="2:9" s="85" customFormat="1" ht="15" customHeight="1" x14ac:dyDescent="0.15">
      <c r="B23" s="86"/>
      <c r="C23" s="298" t="s">
        <v>130</v>
      </c>
      <c r="D23" s="298"/>
      <c r="E23" s="298"/>
      <c r="F23" s="298"/>
      <c r="G23" s="298"/>
      <c r="H23" s="298"/>
      <c r="I23" s="298"/>
    </row>
    <row r="24" spans="2:9" s="85" customFormat="1" ht="15" customHeight="1" x14ac:dyDescent="0.15">
      <c r="B24" s="86"/>
      <c r="C24" s="298" t="s">
        <v>131</v>
      </c>
      <c r="D24" s="298"/>
      <c r="E24" s="298"/>
      <c r="F24" s="298"/>
      <c r="G24" s="298"/>
      <c r="H24" s="298"/>
      <c r="I24" s="298"/>
    </row>
    <row r="25" spans="2:9" s="85" customFormat="1" ht="15" customHeight="1" x14ac:dyDescent="0.15">
      <c r="B25" s="86"/>
      <c r="C25" s="298" t="s">
        <v>313</v>
      </c>
      <c r="D25" s="298"/>
      <c r="E25" s="298"/>
      <c r="F25" s="298"/>
      <c r="G25" s="298"/>
      <c r="H25" s="298"/>
      <c r="I25" s="298"/>
    </row>
    <row r="26" spans="2:9" s="85" customFormat="1" ht="9.75" customHeight="1" x14ac:dyDescent="0.15">
      <c r="B26" s="86"/>
      <c r="C26" s="86"/>
      <c r="D26" s="86"/>
      <c r="E26" s="87"/>
      <c r="F26" s="87"/>
      <c r="G26" s="87"/>
      <c r="H26" s="87"/>
      <c r="I26" s="87"/>
    </row>
    <row r="27" spans="2:9" s="85" customFormat="1" ht="15" customHeight="1" x14ac:dyDescent="0.15">
      <c r="B27" s="293" t="s">
        <v>287</v>
      </c>
      <c r="C27" s="293"/>
      <c r="D27" s="293"/>
      <c r="E27" s="293"/>
      <c r="F27" s="293"/>
      <c r="G27" s="293"/>
      <c r="H27" s="293"/>
      <c r="I27" s="293"/>
    </row>
    <row r="28" spans="2:9" s="85" customFormat="1" ht="10.5" customHeight="1" x14ac:dyDescent="0.15">
      <c r="B28" s="86"/>
      <c r="C28" s="86"/>
      <c r="D28" s="86"/>
      <c r="E28" s="87"/>
      <c r="F28" s="87"/>
      <c r="G28" s="87"/>
      <c r="H28" s="87"/>
      <c r="I28" s="87"/>
    </row>
    <row r="29" spans="2:9" s="85" customFormat="1" ht="15" customHeight="1" x14ac:dyDescent="0.15">
      <c r="B29" s="86"/>
      <c r="C29" s="298" t="s">
        <v>285</v>
      </c>
      <c r="D29" s="298"/>
      <c r="E29" s="298"/>
      <c r="F29" s="298"/>
      <c r="G29" s="298"/>
      <c r="H29" s="298"/>
      <c r="I29" s="298"/>
    </row>
    <row r="30" spans="2:9" s="85" customFormat="1" ht="9.75" customHeight="1" x14ac:dyDescent="0.15">
      <c r="B30" s="86"/>
      <c r="C30" s="86"/>
      <c r="D30" s="86"/>
      <c r="E30" s="87"/>
      <c r="F30" s="87"/>
      <c r="G30" s="87"/>
      <c r="H30" s="87"/>
      <c r="I30" s="87"/>
    </row>
    <row r="31" spans="2:9" s="85" customFormat="1" ht="15" customHeight="1" x14ac:dyDescent="0.15">
      <c r="B31" s="293" t="s">
        <v>288</v>
      </c>
      <c r="C31" s="293"/>
      <c r="D31" s="293"/>
      <c r="E31" s="293"/>
      <c r="F31" s="293"/>
      <c r="G31" s="293"/>
      <c r="H31" s="293"/>
      <c r="I31" s="293"/>
    </row>
    <row r="32" spans="2:9" s="85" customFormat="1" ht="11.25" customHeight="1" x14ac:dyDescent="0.15">
      <c r="B32" s="86"/>
      <c r="C32" s="86"/>
      <c r="D32" s="86"/>
      <c r="E32" s="87"/>
      <c r="F32" s="87"/>
      <c r="G32" s="87"/>
      <c r="H32" s="87"/>
      <c r="I32" s="87"/>
    </row>
    <row r="33" spans="2:9" s="85" customFormat="1" ht="15" customHeight="1" x14ac:dyDescent="0.15">
      <c r="B33" s="86"/>
      <c r="C33" s="86" t="s">
        <v>289</v>
      </c>
      <c r="D33" s="86"/>
      <c r="E33" s="87"/>
      <c r="F33" s="87"/>
      <c r="G33" s="87"/>
      <c r="H33" s="87"/>
      <c r="I33" s="87"/>
    </row>
    <row r="34" spans="2:9" s="85" customFormat="1" ht="15" customHeight="1" x14ac:dyDescent="0.15">
      <c r="B34" s="86"/>
      <c r="C34" s="86" t="s">
        <v>290</v>
      </c>
      <c r="D34" s="86"/>
      <c r="E34" s="87"/>
      <c r="F34" s="87"/>
      <c r="G34" s="87"/>
      <c r="H34" s="87"/>
      <c r="I34" s="87"/>
    </row>
    <row r="35" spans="2:9" s="85" customFormat="1" ht="15" customHeight="1" x14ac:dyDescent="0.15">
      <c r="B35" s="86"/>
      <c r="C35" s="86" t="s">
        <v>291</v>
      </c>
      <c r="D35" s="86"/>
      <c r="E35" s="87"/>
      <c r="F35" s="87"/>
      <c r="G35" s="87"/>
      <c r="H35" s="87"/>
      <c r="I35" s="87"/>
    </row>
    <row r="36" spans="2:9" s="85" customFormat="1" ht="8.25" customHeight="1" x14ac:dyDescent="0.15">
      <c r="B36" s="86"/>
      <c r="C36" s="86"/>
      <c r="D36" s="86"/>
      <c r="E36" s="87"/>
      <c r="F36" s="87"/>
      <c r="G36" s="87"/>
      <c r="H36" s="87"/>
      <c r="I36" s="87"/>
    </row>
    <row r="37" spans="2:9" s="85" customFormat="1" ht="15" customHeight="1" x14ac:dyDescent="0.15">
      <c r="B37" s="86"/>
      <c r="C37" s="86" t="s">
        <v>292</v>
      </c>
      <c r="D37" s="86"/>
      <c r="E37" s="87"/>
      <c r="F37" s="87"/>
      <c r="G37" s="87"/>
      <c r="H37" s="87"/>
      <c r="I37" s="87"/>
    </row>
    <row r="38" spans="2:9" s="85" customFormat="1" ht="15" customHeight="1" x14ac:dyDescent="0.15">
      <c r="B38" s="86"/>
      <c r="C38" s="86" t="s">
        <v>293</v>
      </c>
      <c r="D38" s="86"/>
      <c r="E38" s="87"/>
      <c r="F38" s="87"/>
      <c r="G38" s="87"/>
      <c r="H38" s="87"/>
      <c r="I38" s="87"/>
    </row>
    <row r="39" spans="2:9" s="85" customFormat="1" ht="15" customHeight="1" x14ac:dyDescent="0.15">
      <c r="B39" s="86"/>
      <c r="C39" s="298" t="s">
        <v>314</v>
      </c>
      <c r="D39" s="298"/>
      <c r="E39" s="298"/>
      <c r="F39" s="298"/>
      <c r="G39" s="298"/>
      <c r="H39" s="298"/>
      <c r="I39" s="298"/>
    </row>
    <row r="40" spans="2:9" s="85" customFormat="1" ht="13.5" customHeight="1" x14ac:dyDescent="0.15">
      <c r="B40" s="86"/>
      <c r="C40" s="86"/>
      <c r="D40" s="86"/>
      <c r="E40" s="87"/>
      <c r="F40" s="87"/>
      <c r="G40" s="87"/>
      <c r="H40" s="87"/>
      <c r="I40" s="87"/>
    </row>
    <row r="41" spans="2:9" s="85" customFormat="1" ht="15" customHeight="1" x14ac:dyDescent="0.15">
      <c r="B41" s="293" t="s">
        <v>294</v>
      </c>
      <c r="C41" s="293"/>
      <c r="D41" s="293"/>
      <c r="E41" s="293"/>
      <c r="F41" s="293"/>
      <c r="G41" s="293"/>
      <c r="H41" s="293"/>
      <c r="I41" s="293"/>
    </row>
    <row r="42" spans="2:9" s="85" customFormat="1" ht="10.5" customHeight="1" x14ac:dyDescent="0.15">
      <c r="B42" s="86"/>
      <c r="C42" s="86"/>
      <c r="D42" s="86"/>
      <c r="E42" s="87"/>
      <c r="F42" s="87"/>
      <c r="G42" s="87"/>
      <c r="H42" s="87"/>
      <c r="I42" s="87"/>
    </row>
    <row r="43" spans="2:9" s="85" customFormat="1" ht="15" customHeight="1" x14ac:dyDescent="0.15">
      <c r="B43" s="86"/>
      <c r="C43" s="298" t="s">
        <v>315</v>
      </c>
      <c r="D43" s="298"/>
      <c r="E43" s="298"/>
      <c r="F43" s="298"/>
      <c r="G43" s="298"/>
      <c r="H43" s="298"/>
      <c r="I43" s="298"/>
    </row>
    <row r="44" spans="2:9" s="85" customFormat="1" ht="15" customHeight="1" x14ac:dyDescent="0.15">
      <c r="B44" s="86"/>
      <c r="C44" s="298" t="s">
        <v>295</v>
      </c>
      <c r="D44" s="298"/>
      <c r="E44" s="298"/>
      <c r="F44" s="298"/>
      <c r="G44" s="298"/>
      <c r="H44" s="298"/>
      <c r="I44" s="298"/>
    </row>
    <row r="45" spans="2:9" s="85" customFormat="1" ht="15" customHeight="1" x14ac:dyDescent="0.15">
      <c r="B45" s="86"/>
      <c r="C45" s="298" t="s">
        <v>296</v>
      </c>
      <c r="D45" s="298"/>
      <c r="E45" s="298"/>
      <c r="F45" s="298"/>
      <c r="G45" s="298"/>
      <c r="H45" s="298"/>
      <c r="I45" s="298"/>
    </row>
    <row r="46" spans="2:9" s="85" customFormat="1" ht="15" customHeight="1" x14ac:dyDescent="0.15">
      <c r="B46" s="86"/>
      <c r="C46" s="298" t="s">
        <v>133</v>
      </c>
      <c r="D46" s="298"/>
      <c r="E46" s="298"/>
      <c r="F46" s="298"/>
      <c r="G46" s="298"/>
      <c r="H46" s="298"/>
      <c r="I46" s="298"/>
    </row>
    <row r="47" spans="2:9" s="85" customFormat="1" ht="15" customHeight="1" x14ac:dyDescent="0.15">
      <c r="B47" s="86"/>
      <c r="C47" s="298" t="s">
        <v>134</v>
      </c>
      <c r="D47" s="298"/>
      <c r="E47" s="298"/>
      <c r="F47" s="298"/>
      <c r="G47" s="298"/>
      <c r="H47" s="298"/>
      <c r="I47" s="298"/>
    </row>
    <row r="48" spans="2:9" s="85" customFormat="1" ht="15" customHeight="1" x14ac:dyDescent="0.15">
      <c r="B48" s="86"/>
      <c r="C48" s="298" t="s">
        <v>409</v>
      </c>
      <c r="D48" s="298"/>
      <c r="E48" s="298"/>
      <c r="F48" s="298"/>
      <c r="G48" s="298"/>
      <c r="H48" s="298"/>
      <c r="I48" s="298"/>
    </row>
    <row r="49" spans="1:9" ht="15" customHeight="1" x14ac:dyDescent="0.15">
      <c r="C49" s="298" t="s">
        <v>410</v>
      </c>
      <c r="D49" s="298"/>
      <c r="E49" s="298"/>
      <c r="F49" s="298"/>
      <c r="G49" s="298"/>
      <c r="H49" s="298"/>
      <c r="I49" s="298"/>
    </row>
    <row r="50" spans="1:9" ht="15" customHeight="1" x14ac:dyDescent="0.15">
      <c r="C50" s="298" t="s">
        <v>135</v>
      </c>
      <c r="D50" s="298"/>
      <c r="E50" s="298"/>
      <c r="F50" s="298"/>
      <c r="G50" s="298"/>
      <c r="H50" s="298"/>
      <c r="I50" s="298"/>
    </row>
    <row r="51" spans="1:9" ht="15" customHeight="1" x14ac:dyDescent="0.15">
      <c r="C51" s="298" t="s">
        <v>411</v>
      </c>
      <c r="D51" s="298"/>
      <c r="E51" s="298"/>
      <c r="F51" s="298"/>
      <c r="G51" s="298"/>
      <c r="H51" s="298"/>
      <c r="I51" s="298"/>
    </row>
    <row r="52" spans="1:9" ht="15" customHeight="1" x14ac:dyDescent="0.15">
      <c r="C52" s="298" t="s">
        <v>412</v>
      </c>
      <c r="D52" s="298"/>
      <c r="E52" s="298"/>
      <c r="F52" s="298"/>
      <c r="G52" s="298"/>
      <c r="H52" s="298"/>
      <c r="I52" s="298"/>
    </row>
    <row r="53" spans="1:9" ht="15" customHeight="1" x14ac:dyDescent="0.15">
      <c r="C53" s="298" t="s">
        <v>136</v>
      </c>
      <c r="D53" s="298"/>
      <c r="E53" s="298"/>
      <c r="F53" s="298"/>
      <c r="G53" s="298"/>
      <c r="H53" s="298"/>
      <c r="I53" s="298"/>
    </row>
    <row r="54" spans="1:9" ht="15" customHeight="1" x14ac:dyDescent="0.15">
      <c r="A54" s="85"/>
      <c r="B54" s="112"/>
      <c r="C54" s="298" t="s">
        <v>324</v>
      </c>
      <c r="D54" s="298"/>
      <c r="E54" s="298"/>
      <c r="F54" s="298"/>
      <c r="G54" s="298"/>
      <c r="H54" s="298"/>
      <c r="I54" s="298"/>
    </row>
    <row r="55" spans="1:9" ht="15" customHeight="1" x14ac:dyDescent="0.15">
      <c r="A55" s="85"/>
      <c r="B55" s="112"/>
      <c r="C55" s="298" t="s">
        <v>416</v>
      </c>
      <c r="D55" s="298"/>
      <c r="E55" s="298"/>
      <c r="F55" s="298"/>
      <c r="G55" s="298"/>
      <c r="H55" s="298"/>
      <c r="I55" s="298"/>
    </row>
    <row r="56" spans="1:9" ht="15" customHeight="1" x14ac:dyDescent="0.15">
      <c r="A56" s="85"/>
      <c r="B56" s="112"/>
      <c r="C56" s="298"/>
      <c r="D56" s="298"/>
      <c r="E56" s="298"/>
      <c r="F56" s="298"/>
      <c r="G56" s="298"/>
      <c r="H56" s="298"/>
      <c r="I56" s="298"/>
    </row>
    <row r="57" spans="1:9" ht="15" customHeight="1" x14ac:dyDescent="0.15">
      <c r="A57" s="85"/>
      <c r="B57" s="112"/>
      <c r="C57" s="298" t="s">
        <v>132</v>
      </c>
      <c r="D57" s="298"/>
      <c r="E57" s="298"/>
      <c r="F57" s="298"/>
      <c r="G57" s="298"/>
      <c r="H57" s="298"/>
      <c r="I57" s="298"/>
    </row>
    <row r="58" spans="1:9" ht="15" customHeight="1" x14ac:dyDescent="0.15">
      <c r="A58" s="85"/>
      <c r="B58" s="112"/>
      <c r="C58" s="298" t="s">
        <v>137</v>
      </c>
      <c r="D58" s="298"/>
      <c r="E58" s="298"/>
      <c r="F58" s="298"/>
      <c r="G58" s="298"/>
      <c r="H58" s="298"/>
      <c r="I58" s="298"/>
    </row>
    <row r="59" spans="1:9" ht="15" customHeight="1" x14ac:dyDescent="0.15">
      <c r="A59" s="85"/>
      <c r="B59" s="112"/>
      <c r="C59" s="298" t="s">
        <v>297</v>
      </c>
      <c r="D59" s="298"/>
      <c r="E59" s="298"/>
      <c r="F59" s="298"/>
      <c r="G59" s="298"/>
      <c r="H59" s="298"/>
      <c r="I59" s="298"/>
    </row>
    <row r="60" spans="1:9" ht="15" customHeight="1" x14ac:dyDescent="0.15">
      <c r="A60" s="85"/>
      <c r="C60" s="298" t="s">
        <v>316</v>
      </c>
      <c r="D60" s="298"/>
      <c r="E60" s="298"/>
      <c r="F60" s="298"/>
      <c r="G60" s="298"/>
      <c r="H60" s="298"/>
      <c r="I60" s="298"/>
    </row>
    <row r="61" spans="1:9" ht="15" customHeight="1" x14ac:dyDescent="0.15">
      <c r="A61" s="85"/>
    </row>
    <row r="62" spans="1:9" ht="15" customHeight="1" x14ac:dyDescent="0.15">
      <c r="C62" s="299" t="s">
        <v>413</v>
      </c>
      <c r="D62" s="299"/>
      <c r="E62" s="299"/>
      <c r="F62" s="299"/>
      <c r="G62" s="299"/>
      <c r="H62" s="299"/>
      <c r="I62" s="299"/>
    </row>
    <row r="63" spans="1:9" ht="15" customHeight="1" x14ac:dyDescent="0.15">
      <c r="B63" s="293" t="s">
        <v>298</v>
      </c>
      <c r="C63" s="293"/>
      <c r="D63" s="293"/>
      <c r="E63" s="293"/>
      <c r="F63" s="293"/>
      <c r="G63" s="293"/>
      <c r="H63" s="293"/>
      <c r="I63" s="293"/>
    </row>
    <row r="64" spans="1:9" ht="6" customHeight="1" x14ac:dyDescent="0.15">
      <c r="B64" s="112"/>
      <c r="C64" s="99"/>
      <c r="D64" s="99"/>
      <c r="E64" s="99"/>
      <c r="F64" s="99"/>
      <c r="G64" s="99"/>
      <c r="H64" s="99"/>
      <c r="I64" s="99"/>
    </row>
    <row r="65" spans="1:9" ht="15" customHeight="1" x14ac:dyDescent="0.15">
      <c r="C65" s="293" t="s">
        <v>138</v>
      </c>
      <c r="D65" s="293"/>
      <c r="E65" s="293"/>
      <c r="F65" s="293"/>
      <c r="G65" s="293"/>
      <c r="H65" s="293"/>
      <c r="I65" s="293"/>
    </row>
    <row r="66" spans="1:9" ht="13.5" customHeight="1" x14ac:dyDescent="0.15">
      <c r="C66" s="294" t="s">
        <v>414</v>
      </c>
      <c r="D66" s="294"/>
      <c r="E66" s="294"/>
      <c r="F66" s="294"/>
      <c r="G66" s="294"/>
      <c r="H66" s="294"/>
      <c r="I66" s="294"/>
    </row>
    <row r="67" spans="1:9" ht="15" customHeight="1" x14ac:dyDescent="0.15">
      <c r="C67" s="290" t="s">
        <v>140</v>
      </c>
      <c r="D67" s="291"/>
      <c r="E67" s="292"/>
      <c r="F67" s="89" t="s">
        <v>141</v>
      </c>
      <c r="G67" s="89" t="s">
        <v>142</v>
      </c>
      <c r="H67" s="89" t="s">
        <v>143</v>
      </c>
      <c r="I67" s="89" t="s">
        <v>144</v>
      </c>
    </row>
    <row r="68" spans="1:9" ht="15" customHeight="1" x14ac:dyDescent="0.15">
      <c r="C68" s="295" t="s">
        <v>317</v>
      </c>
      <c r="D68" s="296"/>
      <c r="E68" s="297"/>
      <c r="F68" s="90">
        <v>170075430</v>
      </c>
      <c r="G68" s="91">
        <v>0</v>
      </c>
      <c r="H68" s="91">
        <v>0</v>
      </c>
      <c r="I68" s="90">
        <v>170075430</v>
      </c>
    </row>
    <row r="69" spans="1:9" ht="15" customHeight="1" x14ac:dyDescent="0.15">
      <c r="C69" s="287" t="s">
        <v>152</v>
      </c>
      <c r="D69" s="288"/>
      <c r="E69" s="289"/>
      <c r="F69" s="185">
        <v>602540940</v>
      </c>
      <c r="G69" s="185">
        <f>3300000+118800+220000</f>
        <v>3638800</v>
      </c>
      <c r="H69" s="92">
        <v>33608693</v>
      </c>
      <c r="I69" s="92">
        <f>F69+G69-H69</f>
        <v>572571047</v>
      </c>
    </row>
    <row r="70" spans="1:9" ht="15" customHeight="1" x14ac:dyDescent="0.15">
      <c r="C70" s="290" t="s">
        <v>145</v>
      </c>
      <c r="D70" s="291"/>
      <c r="E70" s="292"/>
      <c r="F70" s="93">
        <f>F68+F69</f>
        <v>772616370</v>
      </c>
      <c r="G70" s="149">
        <f>G68+G69</f>
        <v>3638800</v>
      </c>
      <c r="H70" s="93">
        <f>H68+H69</f>
        <v>33608693</v>
      </c>
      <c r="I70" s="93">
        <f>I68+I69</f>
        <v>742646477</v>
      </c>
    </row>
    <row r="71" spans="1:9" ht="7.5" customHeight="1" x14ac:dyDescent="0.15"/>
    <row r="72" spans="1:9" ht="15" customHeight="1" x14ac:dyDescent="0.15">
      <c r="B72" s="293" t="s">
        <v>299</v>
      </c>
      <c r="C72" s="293"/>
      <c r="D72" s="293"/>
      <c r="E72" s="293"/>
      <c r="F72" s="293"/>
      <c r="G72" s="293"/>
      <c r="H72" s="293"/>
      <c r="I72" s="293"/>
    </row>
    <row r="73" spans="1:9" ht="5.25" customHeight="1" x14ac:dyDescent="0.15"/>
    <row r="74" spans="1:9" ht="15" customHeight="1" x14ac:dyDescent="0.15">
      <c r="C74" s="86" t="s">
        <v>285</v>
      </c>
      <c r="D74" s="87"/>
    </row>
    <row r="75" spans="1:9" ht="15" customHeight="1" x14ac:dyDescent="0.15">
      <c r="C75" s="86" t="s">
        <v>379</v>
      </c>
      <c r="D75" s="87"/>
    </row>
    <row r="76" spans="1:9" ht="3.75" customHeight="1" x14ac:dyDescent="0.15"/>
    <row r="77" spans="1:9" ht="15" customHeight="1" x14ac:dyDescent="0.15">
      <c r="B77" s="293" t="s">
        <v>300</v>
      </c>
      <c r="C77" s="293"/>
      <c r="D77" s="293"/>
      <c r="E77" s="293"/>
      <c r="F77" s="293"/>
      <c r="G77" s="293"/>
      <c r="H77" s="293"/>
      <c r="I77" s="293"/>
    </row>
    <row r="78" spans="1:9" ht="5.25" customHeight="1" x14ac:dyDescent="0.15"/>
    <row r="79" spans="1:9" ht="15" customHeight="1" x14ac:dyDescent="0.15">
      <c r="A79" s="85"/>
      <c r="B79" s="112"/>
      <c r="C79" s="298" t="s">
        <v>285</v>
      </c>
      <c r="D79" s="298"/>
      <c r="E79" s="298"/>
      <c r="F79" s="298"/>
      <c r="G79" s="298"/>
      <c r="H79" s="298"/>
      <c r="I79" s="298"/>
    </row>
    <row r="80" spans="1:9" ht="15" customHeight="1" x14ac:dyDescent="0.15">
      <c r="A80" s="85"/>
      <c r="B80" s="112"/>
      <c r="C80" s="298"/>
      <c r="D80" s="298"/>
      <c r="E80" s="298"/>
      <c r="F80" s="298"/>
      <c r="G80" s="298"/>
      <c r="H80" s="298"/>
      <c r="I80" s="298"/>
    </row>
    <row r="81" spans="1:9" ht="15" customHeight="1" x14ac:dyDescent="0.15">
      <c r="A81" s="85"/>
      <c r="B81" s="112"/>
      <c r="C81" s="298"/>
      <c r="D81" s="298"/>
      <c r="E81" s="298"/>
      <c r="F81" s="298"/>
      <c r="G81" s="298"/>
      <c r="H81" s="298"/>
      <c r="I81" s="298"/>
    </row>
    <row r="82" spans="1:9" ht="7.5" customHeight="1" x14ac:dyDescent="0.15">
      <c r="A82" s="85"/>
      <c r="B82" s="112"/>
      <c r="C82" s="298"/>
      <c r="D82" s="298"/>
      <c r="E82" s="298"/>
      <c r="F82" s="298"/>
      <c r="G82" s="298"/>
      <c r="H82" s="298"/>
      <c r="I82" s="298"/>
    </row>
    <row r="83" spans="1:9" ht="15" customHeight="1" x14ac:dyDescent="0.15">
      <c r="A83" s="85"/>
      <c r="B83" s="112"/>
      <c r="C83" s="298"/>
      <c r="D83" s="298"/>
      <c r="E83" s="298"/>
      <c r="F83" s="298"/>
      <c r="G83" s="298"/>
      <c r="H83" s="298"/>
      <c r="I83" s="298"/>
    </row>
    <row r="84" spans="1:9" ht="4.5" customHeight="1" x14ac:dyDescent="0.15"/>
    <row r="85" spans="1:9" ht="15" customHeight="1" x14ac:dyDescent="0.15">
      <c r="B85" s="293" t="s">
        <v>318</v>
      </c>
      <c r="C85" s="293"/>
      <c r="D85" s="293"/>
      <c r="E85" s="293"/>
      <c r="F85" s="293"/>
      <c r="G85" s="293"/>
      <c r="H85" s="293"/>
      <c r="I85" s="293"/>
    </row>
    <row r="86" spans="1:9" ht="3.75" customHeight="1" x14ac:dyDescent="0.15">
      <c r="B86" s="112"/>
      <c r="C86" s="99"/>
      <c r="D86" s="99"/>
      <c r="E86" s="99"/>
      <c r="F86" s="99"/>
      <c r="G86" s="99"/>
      <c r="H86" s="99"/>
      <c r="I86" s="99"/>
    </row>
    <row r="87" spans="1:9" ht="15" customHeight="1" x14ac:dyDescent="0.15">
      <c r="C87" s="293" t="s">
        <v>146</v>
      </c>
      <c r="D87" s="293"/>
      <c r="E87" s="293"/>
      <c r="F87" s="293"/>
      <c r="G87" s="293"/>
      <c r="H87" s="293"/>
      <c r="I87" s="293"/>
    </row>
    <row r="88" spans="1:9" ht="15" customHeight="1" x14ac:dyDescent="0.15">
      <c r="C88" s="294" t="s">
        <v>139</v>
      </c>
      <c r="D88" s="294"/>
      <c r="E88" s="294"/>
      <c r="F88" s="294"/>
      <c r="G88" s="294"/>
      <c r="H88" s="294"/>
    </row>
    <row r="89" spans="1:9" ht="15" customHeight="1" x14ac:dyDescent="0.15">
      <c r="C89" s="290"/>
      <c r="D89" s="291"/>
      <c r="E89" s="292"/>
      <c r="F89" s="89" t="s">
        <v>147</v>
      </c>
      <c r="G89" s="89" t="s">
        <v>148</v>
      </c>
      <c r="H89" s="89" t="s">
        <v>144</v>
      </c>
      <c r="I89" s="95"/>
    </row>
    <row r="90" spans="1:9" ht="15" customHeight="1" x14ac:dyDescent="0.15">
      <c r="C90" s="295" t="s">
        <v>149</v>
      </c>
      <c r="D90" s="296"/>
      <c r="E90" s="297"/>
      <c r="F90" s="91"/>
      <c r="G90" s="91"/>
      <c r="H90" s="91"/>
      <c r="I90" s="96"/>
    </row>
    <row r="91" spans="1:9" ht="15" customHeight="1" x14ac:dyDescent="0.15">
      <c r="C91" s="151" t="s">
        <v>369</v>
      </c>
      <c r="D91" s="96"/>
      <c r="E91" s="152"/>
      <c r="F91" s="97">
        <v>170075430</v>
      </c>
      <c r="G91" s="147">
        <v>0</v>
      </c>
      <c r="H91" s="92">
        <f>SUM(F91-G91)</f>
        <v>170075430</v>
      </c>
      <c r="I91" s="96"/>
    </row>
    <row r="92" spans="1:9" ht="15" customHeight="1" x14ac:dyDescent="0.15">
      <c r="C92" s="287" t="s">
        <v>370</v>
      </c>
      <c r="D92" s="288"/>
      <c r="E92" s="289"/>
      <c r="F92" s="92">
        <v>1325236389</v>
      </c>
      <c r="G92" s="97">
        <v>752665642</v>
      </c>
      <c r="H92" s="92">
        <f>SUM(F92-G92)</f>
        <v>572570747</v>
      </c>
      <c r="I92" s="96"/>
    </row>
    <row r="93" spans="1:9" ht="15" customHeight="1" x14ac:dyDescent="0.15">
      <c r="C93" s="290" t="s">
        <v>150</v>
      </c>
      <c r="D93" s="291"/>
      <c r="E93" s="292"/>
      <c r="F93" s="93">
        <f>SUM(F91:F92)</f>
        <v>1495311819</v>
      </c>
      <c r="G93" s="149">
        <f>SUM(G92)</f>
        <v>752665642</v>
      </c>
      <c r="H93" s="93">
        <f>H91+H92</f>
        <v>742646177</v>
      </c>
      <c r="I93" s="96"/>
    </row>
    <row r="94" spans="1:9" ht="15" customHeight="1" x14ac:dyDescent="0.15">
      <c r="C94" s="295" t="s">
        <v>151</v>
      </c>
      <c r="D94" s="296"/>
      <c r="E94" s="297"/>
      <c r="F94" s="91"/>
      <c r="G94" s="98"/>
      <c r="H94" s="91"/>
      <c r="I94" s="96"/>
    </row>
    <row r="95" spans="1:9" ht="15" customHeight="1" x14ac:dyDescent="0.15">
      <c r="C95" s="302" t="s">
        <v>152</v>
      </c>
      <c r="D95" s="303"/>
      <c r="E95" s="304"/>
      <c r="F95" s="92">
        <v>13195394</v>
      </c>
      <c r="G95" s="97">
        <v>8223598</v>
      </c>
      <c r="H95" s="92">
        <f>SUM(F95-G95)</f>
        <v>4971796</v>
      </c>
      <c r="I95" s="96"/>
    </row>
    <row r="96" spans="1:9" ht="15" customHeight="1" x14ac:dyDescent="0.15">
      <c r="C96" s="302" t="s">
        <v>153</v>
      </c>
      <c r="D96" s="303"/>
      <c r="E96" s="304"/>
      <c r="F96" s="92">
        <v>22973579</v>
      </c>
      <c r="G96" s="97">
        <v>21330129</v>
      </c>
      <c r="H96" s="92">
        <f t="shared" ref="H96:H98" si="0">SUM(F96-G96)</f>
        <v>1643450</v>
      </c>
      <c r="I96" s="96"/>
    </row>
    <row r="97" spans="1:9" ht="15" customHeight="1" x14ac:dyDescent="0.15">
      <c r="C97" s="302" t="s">
        <v>154</v>
      </c>
      <c r="D97" s="303"/>
      <c r="E97" s="304"/>
      <c r="F97" s="92">
        <v>47654578</v>
      </c>
      <c r="G97" s="97">
        <v>47059437</v>
      </c>
      <c r="H97" s="92">
        <f t="shared" si="0"/>
        <v>595141</v>
      </c>
      <c r="I97" s="96"/>
    </row>
    <row r="98" spans="1:9" ht="15" customHeight="1" x14ac:dyDescent="0.15">
      <c r="C98" s="287" t="s">
        <v>155</v>
      </c>
      <c r="D98" s="288"/>
      <c r="E98" s="289"/>
      <c r="F98" s="92">
        <v>107903590</v>
      </c>
      <c r="G98" s="97">
        <v>90531127</v>
      </c>
      <c r="H98" s="92">
        <f t="shared" si="0"/>
        <v>17372463</v>
      </c>
      <c r="I98" s="96"/>
    </row>
    <row r="99" spans="1:9" ht="15" customHeight="1" x14ac:dyDescent="0.15">
      <c r="C99" s="290" t="s">
        <v>150</v>
      </c>
      <c r="D99" s="291"/>
      <c r="E99" s="292"/>
      <c r="F99" s="93">
        <f>SUM(F95:F98)</f>
        <v>191727141</v>
      </c>
      <c r="G99" s="149">
        <f>SUM(G95:G98)</f>
        <v>167144291</v>
      </c>
      <c r="H99" s="93">
        <f>F99-G99</f>
        <v>24582850</v>
      </c>
      <c r="I99" s="96"/>
    </row>
    <row r="100" spans="1:9" ht="15" customHeight="1" x14ac:dyDescent="0.15">
      <c r="C100" s="290" t="s">
        <v>145</v>
      </c>
      <c r="D100" s="291"/>
      <c r="E100" s="292"/>
      <c r="F100" s="93">
        <f>SUM(F93,F99)</f>
        <v>1687038960</v>
      </c>
      <c r="G100" s="149">
        <f>SUM(G93,G99)</f>
        <v>919809933</v>
      </c>
      <c r="H100" s="93">
        <f>SUM(F100-G100)</f>
        <v>767229027</v>
      </c>
      <c r="I100" s="96"/>
    </row>
    <row r="101" spans="1:9" ht="4.5" customHeight="1" x14ac:dyDescent="0.15"/>
    <row r="102" spans="1:9" ht="3.75" customHeight="1" x14ac:dyDescent="0.15">
      <c r="A102" s="85"/>
    </row>
    <row r="103" spans="1:9" ht="15" customHeight="1" x14ac:dyDescent="0.15">
      <c r="A103" s="85"/>
      <c r="B103" s="293" t="s">
        <v>301</v>
      </c>
      <c r="C103" s="293"/>
      <c r="D103" s="293"/>
      <c r="E103" s="293"/>
      <c r="F103" s="293"/>
      <c r="G103" s="293"/>
      <c r="H103" s="293"/>
      <c r="I103" s="293"/>
    </row>
    <row r="104" spans="1:9" ht="8.25" customHeight="1" x14ac:dyDescent="0.15">
      <c r="A104" s="85"/>
      <c r="B104" s="112"/>
      <c r="C104" s="99"/>
      <c r="D104" s="99"/>
      <c r="E104" s="99"/>
      <c r="F104" s="99"/>
      <c r="G104" s="99"/>
      <c r="H104" s="99"/>
      <c r="I104" s="99"/>
    </row>
    <row r="105" spans="1:9" ht="15" customHeight="1" x14ac:dyDescent="0.15">
      <c r="A105" s="85"/>
      <c r="C105" s="293" t="s">
        <v>415</v>
      </c>
      <c r="D105" s="293"/>
      <c r="E105" s="293"/>
      <c r="F105" s="293"/>
      <c r="G105" s="293"/>
      <c r="H105" s="293"/>
      <c r="I105" s="293"/>
    </row>
    <row r="106" spans="1:9" ht="15" customHeight="1" x14ac:dyDescent="0.15">
      <c r="A106" s="85"/>
      <c r="C106" s="294" t="s">
        <v>139</v>
      </c>
      <c r="D106" s="294"/>
      <c r="E106" s="294"/>
      <c r="F106" s="294"/>
      <c r="G106" s="294"/>
      <c r="H106" s="294"/>
    </row>
    <row r="107" spans="1:9" ht="28.5" customHeight="1" x14ac:dyDescent="0.15">
      <c r="A107" s="85"/>
      <c r="C107" s="290"/>
      <c r="D107" s="291"/>
      <c r="E107" s="292"/>
      <c r="F107" s="89" t="s">
        <v>156</v>
      </c>
      <c r="G107" s="89" t="s">
        <v>157</v>
      </c>
      <c r="H107" s="89" t="s">
        <v>158</v>
      </c>
      <c r="I107" s="95"/>
    </row>
    <row r="108" spans="1:9" ht="15" customHeight="1" x14ac:dyDescent="0.15">
      <c r="A108" s="85"/>
      <c r="C108" s="295" t="s">
        <v>319</v>
      </c>
      <c r="D108" s="296"/>
      <c r="E108" s="297"/>
      <c r="F108" s="90">
        <v>94572365</v>
      </c>
      <c r="G108" s="91">
        <v>0</v>
      </c>
      <c r="H108" s="90">
        <f>F108-G108</f>
        <v>94572365</v>
      </c>
      <c r="I108" s="96"/>
    </row>
    <row r="109" spans="1:9" ht="15" customHeight="1" x14ac:dyDescent="0.15">
      <c r="A109" s="85"/>
      <c r="C109" s="287" t="s">
        <v>320</v>
      </c>
      <c r="D109" s="288"/>
      <c r="E109" s="289"/>
      <c r="F109" s="92">
        <v>700000</v>
      </c>
      <c r="G109" s="147">
        <v>0</v>
      </c>
      <c r="H109" s="92">
        <f>F109-G109</f>
        <v>700000</v>
      </c>
      <c r="I109" s="96"/>
    </row>
    <row r="110" spans="1:9" ht="15" customHeight="1" x14ac:dyDescent="0.15">
      <c r="A110" s="85"/>
      <c r="C110" s="290" t="s">
        <v>145</v>
      </c>
      <c r="D110" s="291"/>
      <c r="E110" s="292"/>
      <c r="F110" s="93">
        <f>F108+F109</f>
        <v>95272365</v>
      </c>
      <c r="G110" s="148">
        <v>0</v>
      </c>
      <c r="H110" s="93">
        <f>H108+H109</f>
        <v>95272365</v>
      </c>
      <c r="I110" s="96"/>
    </row>
    <row r="111" spans="1:9" ht="9.75" customHeight="1" x14ac:dyDescent="0.15">
      <c r="A111" s="85"/>
    </row>
    <row r="112" spans="1:9" ht="15" customHeight="1" x14ac:dyDescent="0.15">
      <c r="A112" s="85"/>
      <c r="B112" s="293" t="s">
        <v>302</v>
      </c>
      <c r="C112" s="293"/>
      <c r="D112" s="293"/>
      <c r="E112" s="293"/>
      <c r="F112" s="293"/>
      <c r="G112" s="293"/>
      <c r="H112" s="293"/>
      <c r="I112" s="293"/>
    </row>
    <row r="113" spans="1:9" ht="6" customHeight="1" x14ac:dyDescent="0.15">
      <c r="A113" s="85"/>
      <c r="C113" s="94"/>
      <c r="D113" s="94"/>
      <c r="E113" s="95"/>
      <c r="F113" s="95"/>
      <c r="G113" s="95"/>
      <c r="H113" s="95"/>
      <c r="I113" s="95"/>
    </row>
    <row r="114" spans="1:9" ht="14.25" customHeight="1" x14ac:dyDescent="0.15">
      <c r="A114" s="85"/>
      <c r="C114" s="293" t="s">
        <v>303</v>
      </c>
      <c r="D114" s="293"/>
      <c r="E114" s="293"/>
      <c r="F114" s="293"/>
      <c r="G114" s="293"/>
      <c r="H114" s="293"/>
      <c r="I114" s="293"/>
    </row>
    <row r="115" spans="1:9" ht="8.25" customHeight="1" x14ac:dyDescent="0.15">
      <c r="A115" s="85"/>
    </row>
    <row r="116" spans="1:9" ht="15" customHeight="1" x14ac:dyDescent="0.15">
      <c r="A116" s="85"/>
      <c r="B116" s="293" t="s">
        <v>304</v>
      </c>
      <c r="C116" s="293"/>
      <c r="D116" s="293"/>
      <c r="E116" s="293"/>
      <c r="F116" s="293"/>
      <c r="G116" s="293"/>
      <c r="H116" s="293"/>
      <c r="I116" s="293"/>
    </row>
    <row r="117" spans="1:9" ht="4.5" customHeight="1" x14ac:dyDescent="0.15">
      <c r="A117" s="85"/>
      <c r="C117" s="305"/>
      <c r="D117" s="305"/>
      <c r="E117" s="305"/>
      <c r="F117" s="305"/>
      <c r="G117" s="305"/>
      <c r="H117" s="305"/>
      <c r="I117" s="305"/>
    </row>
    <row r="118" spans="1:9" ht="14.25" customHeight="1" x14ac:dyDescent="0.15">
      <c r="A118" s="85"/>
      <c r="C118" s="305" t="s">
        <v>303</v>
      </c>
      <c r="D118" s="305"/>
      <c r="E118" s="305"/>
      <c r="F118" s="305"/>
      <c r="G118" s="305"/>
      <c r="H118" s="305"/>
      <c r="I118" s="305"/>
    </row>
    <row r="119" spans="1:9" ht="7.5" customHeight="1" x14ac:dyDescent="0.15">
      <c r="A119" s="85"/>
    </row>
    <row r="120" spans="1:9" ht="15" customHeight="1" x14ac:dyDescent="0.15">
      <c r="A120" s="85"/>
      <c r="B120" s="293" t="s">
        <v>305</v>
      </c>
      <c r="C120" s="293"/>
      <c r="D120" s="293"/>
      <c r="E120" s="293"/>
      <c r="F120" s="293"/>
      <c r="G120" s="293"/>
      <c r="H120" s="293"/>
      <c r="I120" s="293"/>
    </row>
    <row r="121" spans="1:9" ht="3.75" customHeight="1" x14ac:dyDescent="0.15">
      <c r="A121" s="85"/>
    </row>
    <row r="122" spans="1:9" ht="14.25" customHeight="1" x14ac:dyDescent="0.15">
      <c r="A122" s="85"/>
      <c r="C122" s="298" t="s">
        <v>303</v>
      </c>
      <c r="D122" s="298"/>
      <c r="E122" s="298"/>
      <c r="F122" s="298"/>
      <c r="G122" s="298"/>
      <c r="H122" s="298"/>
      <c r="I122" s="298"/>
    </row>
    <row r="123" spans="1:9" ht="6" customHeight="1" x14ac:dyDescent="0.15">
      <c r="A123" s="85"/>
    </row>
    <row r="124" spans="1:9" ht="15" customHeight="1" x14ac:dyDescent="0.15">
      <c r="A124" s="85"/>
      <c r="B124" s="293" t="s">
        <v>306</v>
      </c>
      <c r="C124" s="293"/>
      <c r="D124" s="293"/>
      <c r="E124" s="293"/>
      <c r="F124" s="293"/>
      <c r="G124" s="293"/>
      <c r="H124" s="293"/>
      <c r="I124" s="293"/>
    </row>
    <row r="125" spans="1:9" ht="6" customHeight="1" x14ac:dyDescent="0.15">
      <c r="A125" s="85"/>
    </row>
    <row r="126" spans="1:9" ht="14.25" customHeight="1" x14ac:dyDescent="0.15">
      <c r="A126" s="85"/>
      <c r="C126" s="298" t="s">
        <v>303</v>
      </c>
      <c r="D126" s="298"/>
      <c r="E126" s="298"/>
      <c r="F126" s="298"/>
      <c r="G126" s="298"/>
      <c r="H126" s="298"/>
      <c r="I126" s="298"/>
    </row>
    <row r="127" spans="1:9" ht="6.75" customHeight="1" x14ac:dyDescent="0.15">
      <c r="A127" s="85"/>
    </row>
    <row r="128" spans="1:9" ht="15" customHeight="1" x14ac:dyDescent="0.15">
      <c r="A128" s="85"/>
      <c r="B128" s="293" t="s">
        <v>381</v>
      </c>
      <c r="C128" s="293"/>
      <c r="D128" s="293"/>
      <c r="E128" s="293"/>
      <c r="F128" s="293"/>
      <c r="G128" s="293"/>
      <c r="H128" s="293"/>
      <c r="I128" s="293"/>
    </row>
    <row r="129" spans="1:9" ht="5.25" customHeight="1" x14ac:dyDescent="0.15">
      <c r="A129" s="85"/>
    </row>
    <row r="130" spans="1:9" ht="12.75" customHeight="1" x14ac:dyDescent="0.15">
      <c r="A130" s="85"/>
      <c r="C130" s="298" t="s">
        <v>303</v>
      </c>
      <c r="D130" s="298"/>
      <c r="E130" s="298"/>
      <c r="F130" s="298"/>
      <c r="G130" s="298"/>
      <c r="H130" s="298"/>
      <c r="I130" s="298"/>
    </row>
    <row r="131" spans="1:9" ht="20.25" customHeight="1" x14ac:dyDescent="0.15">
      <c r="A131" s="85"/>
      <c r="B131" s="306" t="s">
        <v>380</v>
      </c>
      <c r="C131" s="306"/>
      <c r="D131" s="306"/>
      <c r="E131" s="306"/>
      <c r="F131" s="306"/>
      <c r="G131" s="306"/>
      <c r="H131" s="306"/>
      <c r="I131" s="306"/>
    </row>
    <row r="132" spans="1:9" ht="4.5" customHeight="1" x14ac:dyDescent="0.15">
      <c r="A132" s="85"/>
    </row>
    <row r="133" spans="1:9" ht="11.25" customHeight="1" x14ac:dyDescent="0.15">
      <c r="A133" s="85"/>
      <c r="C133" s="298" t="s">
        <v>303</v>
      </c>
      <c r="D133" s="298"/>
      <c r="E133" s="298"/>
      <c r="F133" s="298"/>
      <c r="G133" s="298"/>
      <c r="H133" s="298"/>
      <c r="I133" s="298"/>
    </row>
    <row r="134" spans="1:9" ht="15" customHeight="1" x14ac:dyDescent="0.15">
      <c r="A134" s="85"/>
      <c r="I134" s="150" t="s">
        <v>321</v>
      </c>
    </row>
    <row r="135" spans="1:9" x14ac:dyDescent="0.15">
      <c r="B135" s="176"/>
    </row>
  </sheetData>
  <mergeCells count="92">
    <mergeCell ref="C122:I122"/>
    <mergeCell ref="B124:I124"/>
    <mergeCell ref="C126:I126"/>
    <mergeCell ref="B131:I131"/>
    <mergeCell ref="C133:I133"/>
    <mergeCell ref="B128:I128"/>
    <mergeCell ref="C130:I130"/>
    <mergeCell ref="C114:I114"/>
    <mergeCell ref="B116:I116"/>
    <mergeCell ref="C117:I117"/>
    <mergeCell ref="C118:I118"/>
    <mergeCell ref="B120:I120"/>
    <mergeCell ref="C88:H88"/>
    <mergeCell ref="C98:E98"/>
    <mergeCell ref="C99:E99"/>
    <mergeCell ref="C100:E100"/>
    <mergeCell ref="C70:E70"/>
    <mergeCell ref="B72:I72"/>
    <mergeCell ref="B77:I77"/>
    <mergeCell ref="C79:I79"/>
    <mergeCell ref="C81:I81"/>
    <mergeCell ref="C92:E92"/>
    <mergeCell ref="C93:E93"/>
    <mergeCell ref="C94:E94"/>
    <mergeCell ref="C95:E95"/>
    <mergeCell ref="C96:E96"/>
    <mergeCell ref="C97:E97"/>
    <mergeCell ref="C17:I17"/>
    <mergeCell ref="A2:I2"/>
    <mergeCell ref="B3:I3"/>
    <mergeCell ref="B5:I5"/>
    <mergeCell ref="C7:I7"/>
    <mergeCell ref="B9:I9"/>
    <mergeCell ref="C11:I11"/>
    <mergeCell ref="C12:I12"/>
    <mergeCell ref="C13:I13"/>
    <mergeCell ref="C14:I14"/>
    <mergeCell ref="C15:I15"/>
    <mergeCell ref="C16:I16"/>
    <mergeCell ref="C39:I39"/>
    <mergeCell ref="C18:I18"/>
    <mergeCell ref="C19:I19"/>
    <mergeCell ref="C20:I20"/>
    <mergeCell ref="C21:I21"/>
    <mergeCell ref="C22:I22"/>
    <mergeCell ref="C23:I23"/>
    <mergeCell ref="C24:I24"/>
    <mergeCell ref="C25:I25"/>
    <mergeCell ref="B27:I27"/>
    <mergeCell ref="C29:I29"/>
    <mergeCell ref="B31:I31"/>
    <mergeCell ref="C53:I53"/>
    <mergeCell ref="B41:I41"/>
    <mergeCell ref="C43:I43"/>
    <mergeCell ref="C44:I44"/>
    <mergeCell ref="C45:I45"/>
    <mergeCell ref="C46:I46"/>
    <mergeCell ref="C47:I47"/>
    <mergeCell ref="C48:I48"/>
    <mergeCell ref="C49:I49"/>
    <mergeCell ref="C50:I50"/>
    <mergeCell ref="C51:I51"/>
    <mergeCell ref="C52:I52"/>
    <mergeCell ref="C58:I58"/>
    <mergeCell ref="C54:I54"/>
    <mergeCell ref="C57:I57"/>
    <mergeCell ref="C55:I55"/>
    <mergeCell ref="C56:I56"/>
    <mergeCell ref="C59:I59"/>
    <mergeCell ref="C60:I60"/>
    <mergeCell ref="C62:I62"/>
    <mergeCell ref="B63:I63"/>
    <mergeCell ref="C90:E90"/>
    <mergeCell ref="C80:I80"/>
    <mergeCell ref="C89:E89"/>
    <mergeCell ref="C82:I82"/>
    <mergeCell ref="C83:I83"/>
    <mergeCell ref="B85:I85"/>
    <mergeCell ref="C87:I87"/>
    <mergeCell ref="C65:I65"/>
    <mergeCell ref="C66:I66"/>
    <mergeCell ref="C67:E67"/>
    <mergeCell ref="C68:E68"/>
    <mergeCell ref="C69:E69"/>
    <mergeCell ref="C109:E109"/>
    <mergeCell ref="C110:E110"/>
    <mergeCell ref="B112:I112"/>
    <mergeCell ref="B103:I103"/>
    <mergeCell ref="C105:I105"/>
    <mergeCell ref="C106:H106"/>
    <mergeCell ref="C107:E107"/>
    <mergeCell ref="C108:E108"/>
  </mergeCells>
  <phoneticPr fontId="23"/>
  <pageMargins left="0.7" right="0.7" top="0.75" bottom="0.75" header="0.3" footer="0.3"/>
  <pageSetup paperSize="9" scale="90" orientation="portrait" r:id="rId1"/>
  <rowBreaks count="2" manualBreakCount="2">
    <brk id="62" max="8" man="1"/>
    <brk id="134"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9EB44-9FD6-46C0-B969-CF6396A3D686}">
  <dimension ref="A1"/>
  <sheetViews>
    <sheetView topLeftCell="A4" workbookViewId="0">
      <selection activeCell="N30" sqref="N30"/>
    </sheetView>
  </sheetViews>
  <sheetFormatPr defaultRowHeight="13.5" x14ac:dyDescent="0.15"/>
  <sheetData/>
  <phoneticPr fontId="6"/>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財産目録</vt:lpstr>
      <vt:lpstr>貸借対照表 </vt:lpstr>
      <vt:lpstr>法人　資金</vt:lpstr>
      <vt:lpstr>法人　事業活動</vt:lpstr>
      <vt:lpstr>法人注記</vt:lpstr>
      <vt:lpstr>監査報告</vt:lpstr>
      <vt:lpstr>'貸借対照表 '!Print_Area</vt:lpstr>
      <vt:lpstr>'法人　資金'!Print_Area</vt:lpstr>
      <vt:lpstr>'法人　事業活動'!Print_Area</vt:lpstr>
      <vt:lpstr>法人注記!Print_Area</vt:lpstr>
      <vt:lpstr>'法人　資金'!Print_Titles</vt:lpstr>
      <vt:lpstr>'法人　事業活動'!Print_Titles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一喜</dc:creator>
  <cp:lastModifiedBy>清流荘 2021.1</cp:lastModifiedBy>
  <cp:lastPrinted>2024-05-30T05:20:51Z</cp:lastPrinted>
  <dcterms:created xsi:type="dcterms:W3CDTF">2003-05-19T23:51:45Z</dcterms:created>
  <dcterms:modified xsi:type="dcterms:W3CDTF">2025-05-22T01:15:15Z</dcterms:modified>
</cp:coreProperties>
</file>